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tabRatio="638" activeTab="20"/>
  </bookViews>
  <sheets>
    <sheet name="Rekapitulace stavby" sheetId="1" r:id="rId1"/>
    <sheet name="SO 1.1 - Čištění KL" sheetId="2" r:id="rId2"/>
    <sheet name="SO 1.2 - Materiál objedna..." sheetId="3" r:id="rId3"/>
    <sheet name="SO 2.1 - Výhybka č. 12" sheetId="4" r:id="rId4"/>
    <sheet name="SO 2.2 - Materiál objedna..." sheetId="5" r:id="rId5"/>
    <sheet name="SO 3.1 - Oprava výhybky" sheetId="6" r:id="rId6"/>
    <sheet name="SO 3.2 - Materiál objedna..." sheetId="7" r:id="rId7"/>
    <sheet name="SO 4.1 - Oprava výhybky" sheetId="8" r:id="rId8"/>
    <sheet name="SO 4.2 - Materiál objedna..." sheetId="9" r:id="rId9"/>
    <sheet name="SO 5.1 - Oprava výhybky" sheetId="10" r:id="rId10"/>
    <sheet name="SO 5.2 - Materiál objedna..." sheetId="11" r:id="rId11"/>
    <sheet name="SO 6.1 - Oprava výhybky" sheetId="12" r:id="rId12"/>
    <sheet name="SO 6.2 - Oprava 1.SK" sheetId="13" r:id="rId13"/>
    <sheet name="SO 6.3 - Materiál objedna..." sheetId="14" r:id="rId14"/>
    <sheet name="SO 7.1 - Oprava výhybky" sheetId="15" r:id="rId15"/>
    <sheet name="SO 7.2 - Materiál objedna..." sheetId="16" r:id="rId16"/>
    <sheet name="SO 8.1 - Oprava výhybky" sheetId="17" r:id="rId17"/>
    <sheet name="SO 8.2 - Materiál objedna..." sheetId="18" r:id="rId18"/>
    <sheet name="SO 9.1 - Oprava výhybky" sheetId="19" r:id="rId19"/>
    <sheet name="SO 9.2 - Materiál objedna..." sheetId="20" r:id="rId20"/>
    <sheet name="SO 10.1 - VRN" sheetId="21" r:id="rId21"/>
    <sheet name="Pokyny pro vyplnění" sheetId="22" r:id="rId22"/>
  </sheets>
  <definedNames>
    <definedName name="_xlnm._FilterDatabase" localSheetId="1" hidden="1">'SO 1.1 - Čištění KL'!$C$84:$K$170</definedName>
    <definedName name="_xlnm._FilterDatabase" localSheetId="2" hidden="1">'SO 1.2 - Materiál objedna...'!$C$84:$K$89</definedName>
    <definedName name="_xlnm._FilterDatabase" localSheetId="20" hidden="1">'SO 10.1 - VRN'!$C$84:$K$105</definedName>
    <definedName name="_xlnm._FilterDatabase" localSheetId="3" hidden="1">'SO 2.1 - Výhybka č. 12'!$C$84:$K$197</definedName>
    <definedName name="_xlnm._FilterDatabase" localSheetId="4" hidden="1">'SO 2.2 - Materiál objedna...'!$C$84:$K$91</definedName>
    <definedName name="_xlnm._FilterDatabase" localSheetId="5" hidden="1">'SO 3.1 - Oprava výhybky'!$C$84:$K$193</definedName>
    <definedName name="_xlnm._FilterDatabase" localSheetId="6" hidden="1">'SO 3.2 - Materiál objedna...'!$C$84:$K$89</definedName>
    <definedName name="_xlnm._FilterDatabase" localSheetId="7" hidden="1">'SO 4.1 - Oprava výhybky'!$C$84:$K$201</definedName>
    <definedName name="_xlnm._FilterDatabase" localSheetId="8" hidden="1">'SO 4.2 - Materiál objedna...'!$C$84:$K$95</definedName>
    <definedName name="_xlnm._FilterDatabase" localSheetId="9" hidden="1">'SO 5.1 - Oprava výhybky'!$C$84:$K$197</definedName>
    <definedName name="_xlnm._FilterDatabase" localSheetId="10" hidden="1">'SO 5.2 - Materiál objedna...'!$C$84:$K$91</definedName>
    <definedName name="_xlnm._FilterDatabase" localSheetId="11" hidden="1">'SO 6.1 - Oprava výhybky'!$C$84:$K$192</definedName>
    <definedName name="_xlnm._FilterDatabase" localSheetId="12" hidden="1">'SO 6.2 - Oprava 1.SK'!$C$84:$K$175</definedName>
    <definedName name="_xlnm._FilterDatabase" localSheetId="13" hidden="1">'SO 6.3 - Materiál objedna...'!$C$84:$K$96</definedName>
    <definedName name="_xlnm._FilterDatabase" localSheetId="14" hidden="1">'SO 7.1 - Oprava výhybky'!$C$84:$K$195</definedName>
    <definedName name="_xlnm._FilterDatabase" localSheetId="15" hidden="1">'SO 7.2 - Materiál objedna...'!$C$84:$K$89</definedName>
    <definedName name="_xlnm._FilterDatabase" localSheetId="16" hidden="1">'SO 8.1 - Oprava výhybky'!$C$84:$K$180</definedName>
    <definedName name="_xlnm._FilterDatabase" localSheetId="17" hidden="1">'SO 8.2 - Materiál objedna...'!$C$84:$K$87</definedName>
    <definedName name="_xlnm._FilterDatabase" localSheetId="18" hidden="1">'SO 9.1 - Oprava výhybky'!$C$84:$K$180</definedName>
    <definedName name="_xlnm._FilterDatabase" localSheetId="19" hidden="1">'SO 9.2 - Materiál objedna...'!$C$84:$K$87</definedName>
    <definedName name="_xlnm.Print_Titles" localSheetId="0">'Rekapitulace stavby'!$52:$52</definedName>
    <definedName name="_xlnm.Print_Titles" localSheetId="1">'SO 1.1 - Čištění KL'!$84:$84</definedName>
    <definedName name="_xlnm.Print_Titles" localSheetId="2">'SO 1.2 - Materiál objedna...'!$84:$84</definedName>
    <definedName name="_xlnm.Print_Titles" localSheetId="20">'SO 10.1 - VRN'!$84:$84</definedName>
    <definedName name="_xlnm.Print_Titles" localSheetId="3">'SO 2.1 - Výhybka č. 12'!$84:$84</definedName>
    <definedName name="_xlnm.Print_Titles" localSheetId="4">'SO 2.2 - Materiál objedna...'!$84:$84</definedName>
    <definedName name="_xlnm.Print_Titles" localSheetId="5">'SO 3.1 - Oprava výhybky'!$84:$84</definedName>
    <definedName name="_xlnm.Print_Titles" localSheetId="6">'SO 3.2 - Materiál objedna...'!$84:$84</definedName>
    <definedName name="_xlnm.Print_Titles" localSheetId="7">'SO 4.1 - Oprava výhybky'!$84:$84</definedName>
    <definedName name="_xlnm.Print_Titles" localSheetId="8">'SO 4.2 - Materiál objedna...'!$84:$84</definedName>
    <definedName name="_xlnm.Print_Titles" localSheetId="9">'SO 5.1 - Oprava výhybky'!$84:$84</definedName>
    <definedName name="_xlnm.Print_Titles" localSheetId="10">'SO 5.2 - Materiál objedna...'!$84:$84</definedName>
    <definedName name="_xlnm.Print_Titles" localSheetId="11">'SO 6.1 - Oprava výhybky'!$84:$84</definedName>
    <definedName name="_xlnm.Print_Titles" localSheetId="12">'SO 6.2 - Oprava 1.SK'!$84:$84</definedName>
    <definedName name="_xlnm.Print_Titles" localSheetId="13">'SO 6.3 - Materiál objedna...'!$84:$84</definedName>
    <definedName name="_xlnm.Print_Titles" localSheetId="14">'SO 7.1 - Oprava výhybky'!$84:$84</definedName>
    <definedName name="_xlnm.Print_Titles" localSheetId="15">'SO 7.2 - Materiál objedna...'!$84:$84</definedName>
    <definedName name="_xlnm.Print_Titles" localSheetId="16">'SO 8.1 - Oprava výhybky'!$84:$84</definedName>
    <definedName name="_xlnm.Print_Titles" localSheetId="17">'SO 8.2 - Materiál objedna...'!$84:$84</definedName>
    <definedName name="_xlnm.Print_Titles" localSheetId="18">'SO 9.1 - Oprava výhybky'!$84:$84</definedName>
    <definedName name="_xlnm.Print_Titles" localSheetId="19">'SO 9.2 - Materiál objedna...'!$84:$84</definedName>
    <definedName name="_xlnm.Print_Area" localSheetId="21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stavby'!$C$42:$AQ$85</definedName>
    <definedName name="_xlnm.Print_Area" localSheetId="1">'SO 1.1 - Čištění KL'!$C$4:$J$41,'SO 1.1 - Čištění KL'!$C$47:$J$64,'SO 1.1 - Čištění KL'!$C$70:$K$170</definedName>
    <definedName name="_xlnm.Print_Area" localSheetId="2">'SO 1.2 - Materiál objedna...'!$C$4:$J$41,'SO 1.2 - Materiál objedna...'!$C$47:$J$64,'SO 1.2 - Materiál objedna...'!$C$70:$K$89</definedName>
    <definedName name="_xlnm.Print_Area" localSheetId="20">'SO 10.1 - VRN'!$C$4:$J$41,'SO 10.1 - VRN'!$C$47:$J$64,'SO 10.1 - VRN'!$C$70:$K$105</definedName>
    <definedName name="_xlnm.Print_Area" localSheetId="3">'SO 2.1 - Výhybka č. 12'!$C$4:$J$41,'SO 2.1 - Výhybka č. 12'!$C$47:$J$64,'SO 2.1 - Výhybka č. 12'!$C$70:$K$197</definedName>
    <definedName name="_xlnm.Print_Area" localSheetId="4">'SO 2.2 - Materiál objedna...'!$C$4:$J$41,'SO 2.2 - Materiál objedna...'!$C$47:$J$64,'SO 2.2 - Materiál objedna...'!$C$70:$K$91</definedName>
    <definedName name="_xlnm.Print_Area" localSheetId="5">'SO 3.1 - Oprava výhybky'!$C$4:$J$41,'SO 3.1 - Oprava výhybky'!$C$47:$J$64,'SO 3.1 - Oprava výhybky'!$C$70:$K$193</definedName>
    <definedName name="_xlnm.Print_Area" localSheetId="6">'SO 3.2 - Materiál objedna...'!$C$4:$J$41,'SO 3.2 - Materiál objedna...'!$C$47:$J$64,'SO 3.2 - Materiál objedna...'!$C$70:$K$89</definedName>
    <definedName name="_xlnm.Print_Area" localSheetId="7">'SO 4.1 - Oprava výhybky'!$C$4:$J$41,'SO 4.1 - Oprava výhybky'!$C$47:$J$64,'SO 4.1 - Oprava výhybky'!$C$70:$K$201</definedName>
    <definedName name="_xlnm.Print_Area" localSheetId="8">'SO 4.2 - Materiál objedna...'!$C$4:$J$41,'SO 4.2 - Materiál objedna...'!$C$47:$J$64,'SO 4.2 - Materiál objedna...'!$C$70:$K$95</definedName>
    <definedName name="_xlnm.Print_Area" localSheetId="9">'SO 5.1 - Oprava výhybky'!$C$4:$J$41,'SO 5.1 - Oprava výhybky'!$C$47:$J$64,'SO 5.1 - Oprava výhybky'!$C$70:$K$197</definedName>
    <definedName name="_xlnm.Print_Area" localSheetId="10">'SO 5.2 - Materiál objedna...'!$C$4:$J$41,'SO 5.2 - Materiál objedna...'!$C$47:$J$64,'SO 5.2 - Materiál objedna...'!$C$70:$K$91</definedName>
    <definedName name="_xlnm.Print_Area" localSheetId="11">'SO 6.1 - Oprava výhybky'!$C$4:$J$41,'SO 6.1 - Oprava výhybky'!$C$47:$J$64,'SO 6.1 - Oprava výhybky'!$C$70:$K$192</definedName>
    <definedName name="_xlnm.Print_Area" localSheetId="12">'SO 6.2 - Oprava 1.SK'!$C$4:$J$41,'SO 6.2 - Oprava 1.SK'!$C$47:$J$64,'SO 6.2 - Oprava 1.SK'!$C$70:$K$175</definedName>
    <definedName name="_xlnm.Print_Area" localSheetId="13">'SO 6.3 - Materiál objedna...'!$C$4:$J$41,'SO 6.3 - Materiál objedna...'!$C$47:$J$64,'SO 6.3 - Materiál objedna...'!$C$70:$K$96</definedName>
    <definedName name="_xlnm.Print_Area" localSheetId="14">'SO 7.1 - Oprava výhybky'!$C$4:$J$41,'SO 7.1 - Oprava výhybky'!$C$47:$J$64,'SO 7.1 - Oprava výhybky'!$C$70:$K$195</definedName>
    <definedName name="_xlnm.Print_Area" localSheetId="15">'SO 7.2 - Materiál objedna...'!$C$4:$J$41,'SO 7.2 - Materiál objedna...'!$C$47:$J$64,'SO 7.2 - Materiál objedna...'!$C$70:$K$89</definedName>
    <definedName name="_xlnm.Print_Area" localSheetId="16">'SO 8.1 - Oprava výhybky'!$C$4:$J$41,'SO 8.1 - Oprava výhybky'!$C$47:$J$64,'SO 8.1 - Oprava výhybky'!$C$70:$K$180</definedName>
    <definedName name="_xlnm.Print_Area" localSheetId="17">'SO 8.2 - Materiál objedna...'!$C$4:$J$41,'SO 8.2 - Materiál objedna...'!$C$47:$J$64,'SO 8.2 - Materiál objedna...'!$C$70:$K$87</definedName>
    <definedName name="_xlnm.Print_Area" localSheetId="18">'SO 9.1 - Oprava výhybky'!$C$4:$J$41,'SO 9.1 - Oprava výhybky'!$C$47:$J$64,'SO 9.1 - Oprava výhybky'!$C$70:$K$180</definedName>
    <definedName name="_xlnm.Print_Area" localSheetId="19">'SO 9.2 - Materiál objedna...'!$C$4:$J$41,'SO 9.2 - Materiál objedna...'!$C$47:$J$64,'SO 9.2 - Materiál objedna...'!$C$70:$K$87</definedName>
  </definedNames>
  <calcPr calcId="145621"/>
</workbook>
</file>

<file path=xl/calcChain.xml><?xml version="1.0" encoding="utf-8"?>
<calcChain xmlns="http://schemas.openxmlformats.org/spreadsheetml/2006/main">
  <c r="J39" i="21" l="1"/>
  <c r="J38" i="21"/>
  <c r="AY84" i="1" s="1"/>
  <c r="J37" i="21"/>
  <c r="AX84" i="1"/>
  <c r="BI104" i="21"/>
  <c r="BH104" i="21"/>
  <c r="BG104" i="21"/>
  <c r="BF104" i="21"/>
  <c r="T104" i="21"/>
  <c r="R104" i="21"/>
  <c r="P104" i="21"/>
  <c r="BI101" i="21"/>
  <c r="BH101" i="21"/>
  <c r="BG101" i="21"/>
  <c r="BF101" i="21"/>
  <c r="T101" i="21"/>
  <c r="R101" i="21"/>
  <c r="P101" i="21"/>
  <c r="BI98" i="21"/>
  <c r="BH98" i="21"/>
  <c r="BG98" i="21"/>
  <c r="BF98" i="21"/>
  <c r="T98" i="21"/>
  <c r="R98" i="21"/>
  <c r="P98" i="21"/>
  <c r="BI95" i="21"/>
  <c r="BH95" i="21"/>
  <c r="BG95" i="21"/>
  <c r="BF95" i="21"/>
  <c r="T95" i="21"/>
  <c r="R95" i="21"/>
  <c r="P95" i="21"/>
  <c r="BI93" i="21"/>
  <c r="BH93" i="21"/>
  <c r="BG93" i="21"/>
  <c r="BF93" i="21"/>
  <c r="T93" i="21"/>
  <c r="R93" i="21"/>
  <c r="P93" i="21"/>
  <c r="BI91" i="21"/>
  <c r="BH91" i="21"/>
  <c r="BG91" i="21"/>
  <c r="BF91" i="21"/>
  <c r="T91" i="21"/>
  <c r="R91" i="21"/>
  <c r="P91" i="21"/>
  <c r="BI89" i="21"/>
  <c r="BH89" i="21"/>
  <c r="BG89" i="21"/>
  <c r="BF89" i="21"/>
  <c r="T89" i="21"/>
  <c r="R89" i="21"/>
  <c r="P89" i="21"/>
  <c r="BI86" i="21"/>
  <c r="BH86" i="21"/>
  <c r="BG86" i="21"/>
  <c r="BF86" i="21"/>
  <c r="T86" i="21"/>
  <c r="R86" i="21"/>
  <c r="P86" i="21"/>
  <c r="J82" i="21"/>
  <c r="F81" i="21"/>
  <c r="F79" i="21"/>
  <c r="E77" i="21"/>
  <c r="J59" i="21"/>
  <c r="F58" i="21"/>
  <c r="F56" i="21"/>
  <c r="E54" i="21"/>
  <c r="J23" i="21"/>
  <c r="E23" i="21"/>
  <c r="J58" i="21" s="1"/>
  <c r="J22" i="21"/>
  <c r="J20" i="21"/>
  <c r="E20" i="21"/>
  <c r="F82" i="21" s="1"/>
  <c r="J19" i="21"/>
  <c r="J14" i="21"/>
  <c r="J56" i="21"/>
  <c r="E7" i="21"/>
  <c r="E73" i="21"/>
  <c r="J39" i="20"/>
  <c r="J38" i="20"/>
  <c r="AY82" i="1" s="1"/>
  <c r="J37" i="20"/>
  <c r="AX82" i="1"/>
  <c r="BI86" i="20"/>
  <c r="BH86" i="20"/>
  <c r="BG86" i="20"/>
  <c r="BF86" i="20"/>
  <c r="T86" i="20"/>
  <c r="T85" i="20" s="1"/>
  <c r="R86" i="20"/>
  <c r="R85" i="20"/>
  <c r="P86" i="20"/>
  <c r="P85" i="20" s="1"/>
  <c r="AU82" i="1" s="1"/>
  <c r="J82" i="20"/>
  <c r="F81" i="20"/>
  <c r="F79" i="20"/>
  <c r="E77" i="20"/>
  <c r="J59" i="20"/>
  <c r="F58" i="20"/>
  <c r="F56" i="20"/>
  <c r="E54" i="20"/>
  <c r="J23" i="20"/>
  <c r="E23" i="20"/>
  <c r="J58" i="20" s="1"/>
  <c r="J22" i="20"/>
  <c r="J20" i="20"/>
  <c r="E20" i="20"/>
  <c r="F82" i="20" s="1"/>
  <c r="J19" i="20"/>
  <c r="J14" i="20"/>
  <c r="J79" i="20"/>
  <c r="E7" i="20"/>
  <c r="E50" i="20"/>
  <c r="J39" i="19"/>
  <c r="J38" i="19"/>
  <c r="AY81" i="1" s="1"/>
  <c r="J37" i="19"/>
  <c r="AX81" i="1"/>
  <c r="BI177" i="19"/>
  <c r="BH177" i="19"/>
  <c r="BG177" i="19"/>
  <c r="BF177" i="19"/>
  <c r="T177" i="19"/>
  <c r="R177" i="19"/>
  <c r="P177" i="19"/>
  <c r="BI173" i="19"/>
  <c r="BH173" i="19"/>
  <c r="BG173" i="19"/>
  <c r="BF173" i="19"/>
  <c r="T173" i="19"/>
  <c r="R173" i="19"/>
  <c r="P173" i="19"/>
  <c r="BI169" i="19"/>
  <c r="BH169" i="19"/>
  <c r="BG169" i="19"/>
  <c r="BF169" i="19"/>
  <c r="T169" i="19"/>
  <c r="R169" i="19"/>
  <c r="P169" i="19"/>
  <c r="BI165" i="19"/>
  <c r="BH165" i="19"/>
  <c r="BG165" i="19"/>
  <c r="BF165" i="19"/>
  <c r="T165" i="19"/>
  <c r="R165" i="19"/>
  <c r="P165" i="19"/>
  <c r="BI161" i="19"/>
  <c r="BH161" i="19"/>
  <c r="BG161" i="19"/>
  <c r="BF161" i="19"/>
  <c r="T161" i="19"/>
  <c r="R161" i="19"/>
  <c r="P161" i="19"/>
  <c r="BI157" i="19"/>
  <c r="BH157" i="19"/>
  <c r="BG157" i="19"/>
  <c r="BF157" i="19"/>
  <c r="T157" i="19"/>
  <c r="R157" i="19"/>
  <c r="P157" i="19"/>
  <c r="BI153" i="19"/>
  <c r="BH153" i="19"/>
  <c r="BG153" i="19"/>
  <c r="BF153" i="19"/>
  <c r="T153" i="19"/>
  <c r="R153" i="19"/>
  <c r="P153" i="19"/>
  <c r="BI150" i="19"/>
  <c r="BH150" i="19"/>
  <c r="BG150" i="19"/>
  <c r="BF150" i="19"/>
  <c r="T150" i="19"/>
  <c r="R150" i="19"/>
  <c r="P150" i="19"/>
  <c r="BI148" i="19"/>
  <c r="BH148" i="19"/>
  <c r="BG148" i="19"/>
  <c r="BF148" i="19"/>
  <c r="T148" i="19"/>
  <c r="R148" i="19"/>
  <c r="P148" i="19"/>
  <c r="BI145" i="19"/>
  <c r="BH145" i="19"/>
  <c r="BG145" i="19"/>
  <c r="BF145" i="19"/>
  <c r="T145" i="19"/>
  <c r="R145" i="19"/>
  <c r="P145" i="19"/>
  <c r="BI142" i="19"/>
  <c r="BH142" i="19"/>
  <c r="BG142" i="19"/>
  <c r="BF142" i="19"/>
  <c r="T142" i="19"/>
  <c r="R142" i="19"/>
  <c r="P142" i="19"/>
  <c r="BI139" i="19"/>
  <c r="BH139" i="19"/>
  <c r="BG139" i="19"/>
  <c r="BF139" i="19"/>
  <c r="T139" i="19"/>
  <c r="R139" i="19"/>
  <c r="P139" i="19"/>
  <c r="BI136" i="19"/>
  <c r="BH136" i="19"/>
  <c r="BG136" i="19"/>
  <c r="BF136" i="19"/>
  <c r="T136" i="19"/>
  <c r="R136" i="19"/>
  <c r="P136" i="19"/>
  <c r="BI133" i="19"/>
  <c r="BH133" i="19"/>
  <c r="BG133" i="19"/>
  <c r="BF133" i="19"/>
  <c r="T133" i="19"/>
  <c r="R133" i="19"/>
  <c r="P133" i="19"/>
  <c r="BI130" i="19"/>
  <c r="BH130" i="19"/>
  <c r="BG130" i="19"/>
  <c r="BF130" i="19"/>
  <c r="T130" i="19"/>
  <c r="R130" i="19"/>
  <c r="P130" i="19"/>
  <c r="BI127" i="19"/>
  <c r="BH127" i="19"/>
  <c r="BG127" i="19"/>
  <c r="BF127" i="19"/>
  <c r="T127" i="19"/>
  <c r="R127" i="19"/>
  <c r="P127" i="19"/>
  <c r="BI125" i="19"/>
  <c r="BH125" i="19"/>
  <c r="BG125" i="19"/>
  <c r="BF125" i="19"/>
  <c r="T125" i="19"/>
  <c r="R125" i="19"/>
  <c r="P125" i="19"/>
  <c r="BI123" i="19"/>
  <c r="BH123" i="19"/>
  <c r="BG123" i="19"/>
  <c r="BF123" i="19"/>
  <c r="T123" i="19"/>
  <c r="R123" i="19"/>
  <c r="P123" i="19"/>
  <c r="BI121" i="19"/>
  <c r="BH121" i="19"/>
  <c r="BG121" i="19"/>
  <c r="BF121" i="19"/>
  <c r="T121" i="19"/>
  <c r="R121" i="19"/>
  <c r="P121" i="19"/>
  <c r="BI118" i="19"/>
  <c r="BH118" i="19"/>
  <c r="BG118" i="19"/>
  <c r="BF118" i="19"/>
  <c r="T118" i="19"/>
  <c r="R118" i="19"/>
  <c r="P118" i="19"/>
  <c r="BI115" i="19"/>
  <c r="BH115" i="19"/>
  <c r="BG115" i="19"/>
  <c r="BF115" i="19"/>
  <c r="T115" i="19"/>
  <c r="R115" i="19"/>
  <c r="P115" i="19"/>
  <c r="BI112" i="19"/>
  <c r="BH112" i="19"/>
  <c r="BG112" i="19"/>
  <c r="BF112" i="19"/>
  <c r="T112" i="19"/>
  <c r="R112" i="19"/>
  <c r="P112" i="19"/>
  <c r="BI109" i="19"/>
  <c r="BH109" i="19"/>
  <c r="BG109" i="19"/>
  <c r="BF109" i="19"/>
  <c r="T109" i="19"/>
  <c r="R109" i="19"/>
  <c r="P109" i="19"/>
  <c r="BI106" i="19"/>
  <c r="BH106" i="19"/>
  <c r="BG106" i="19"/>
  <c r="BF106" i="19"/>
  <c r="T106" i="19"/>
  <c r="R106" i="19"/>
  <c r="P106" i="19"/>
  <c r="BI100" i="19"/>
  <c r="BH100" i="19"/>
  <c r="BG100" i="19"/>
  <c r="BF100" i="19"/>
  <c r="T100" i="19"/>
  <c r="R100" i="19"/>
  <c r="P100" i="19"/>
  <c r="BI97" i="19"/>
  <c r="BH97" i="19"/>
  <c r="BG97" i="19"/>
  <c r="BF97" i="19"/>
  <c r="T97" i="19"/>
  <c r="R97" i="19"/>
  <c r="P97" i="19"/>
  <c r="BI93" i="19"/>
  <c r="BH93" i="19"/>
  <c r="BG93" i="19"/>
  <c r="BF93" i="19"/>
  <c r="T93" i="19"/>
  <c r="R93" i="19"/>
  <c r="P93" i="19"/>
  <c r="BI90" i="19"/>
  <c r="BH90" i="19"/>
  <c r="BG90" i="19"/>
  <c r="BF90" i="19"/>
  <c r="T90" i="19"/>
  <c r="R90" i="19"/>
  <c r="P90" i="19"/>
  <c r="BI86" i="19"/>
  <c r="BH86" i="19"/>
  <c r="BG86" i="19"/>
  <c r="BF86" i="19"/>
  <c r="T86" i="19"/>
  <c r="R86" i="19"/>
  <c r="P86" i="19"/>
  <c r="J82" i="19"/>
  <c r="F81" i="19"/>
  <c r="F79" i="19"/>
  <c r="E77" i="19"/>
  <c r="J59" i="19"/>
  <c r="F58" i="19"/>
  <c r="F56" i="19"/>
  <c r="E54" i="19"/>
  <c r="J23" i="19"/>
  <c r="E23" i="19"/>
  <c r="J81" i="19" s="1"/>
  <c r="J22" i="19"/>
  <c r="J20" i="19"/>
  <c r="E20" i="19"/>
  <c r="F59" i="19" s="1"/>
  <c r="J19" i="19"/>
  <c r="J14" i="19"/>
  <c r="J56" i="19"/>
  <c r="E7" i="19"/>
  <c r="E50" i="19"/>
  <c r="J39" i="18"/>
  <c r="J38" i="18"/>
  <c r="AY79" i="1" s="1"/>
  <c r="J37" i="18"/>
  <c r="AX79" i="1" s="1"/>
  <c r="BI86" i="18"/>
  <c r="BH86" i="18"/>
  <c r="BG86" i="18"/>
  <c r="BF86" i="18"/>
  <c r="T86" i="18"/>
  <c r="T85" i="18" s="1"/>
  <c r="R86" i="18"/>
  <c r="R85" i="18" s="1"/>
  <c r="P86" i="18"/>
  <c r="P85" i="18" s="1"/>
  <c r="AU79" i="1" s="1"/>
  <c r="J82" i="18"/>
  <c r="F81" i="18"/>
  <c r="F79" i="18"/>
  <c r="E77" i="18"/>
  <c r="J59" i="18"/>
  <c r="F58" i="18"/>
  <c r="F56" i="18"/>
  <c r="E54" i="18"/>
  <c r="J23" i="18"/>
  <c r="E23" i="18"/>
  <c r="J81" i="18" s="1"/>
  <c r="J22" i="18"/>
  <c r="J20" i="18"/>
  <c r="E20" i="18"/>
  <c r="F82" i="18" s="1"/>
  <c r="J19" i="18"/>
  <c r="J14" i="18"/>
  <c r="J56" i="18"/>
  <c r="E7" i="18"/>
  <c r="E73" i="18"/>
  <c r="J39" i="17"/>
  <c r="J38" i="17"/>
  <c r="AY78" i="1" s="1"/>
  <c r="J37" i="17"/>
  <c r="AX78" i="1"/>
  <c r="BI177" i="17"/>
  <c r="BH177" i="17"/>
  <c r="BG177" i="17"/>
  <c r="BF177" i="17"/>
  <c r="T177" i="17"/>
  <c r="R177" i="17"/>
  <c r="P177" i="17"/>
  <c r="BI173" i="17"/>
  <c r="BH173" i="17"/>
  <c r="BG173" i="17"/>
  <c r="BF173" i="17"/>
  <c r="T173" i="17"/>
  <c r="R173" i="17"/>
  <c r="P173" i="17"/>
  <c r="BI169" i="17"/>
  <c r="BH169" i="17"/>
  <c r="BG169" i="17"/>
  <c r="BF169" i="17"/>
  <c r="T169" i="17"/>
  <c r="R169" i="17"/>
  <c r="P169" i="17"/>
  <c r="BI165" i="17"/>
  <c r="BH165" i="17"/>
  <c r="BG165" i="17"/>
  <c r="BF165" i="17"/>
  <c r="T165" i="17"/>
  <c r="R165" i="17"/>
  <c r="P165" i="17"/>
  <c r="BI161" i="17"/>
  <c r="BH161" i="17"/>
  <c r="BG161" i="17"/>
  <c r="BF161" i="17"/>
  <c r="T161" i="17"/>
  <c r="R161" i="17"/>
  <c r="P161" i="17"/>
  <c r="BI157" i="17"/>
  <c r="BH157" i="17"/>
  <c r="BG157" i="17"/>
  <c r="BF157" i="17"/>
  <c r="T157" i="17"/>
  <c r="R157" i="17"/>
  <c r="P157" i="17"/>
  <c r="BI153" i="17"/>
  <c r="BH153" i="17"/>
  <c r="BG153" i="17"/>
  <c r="BF153" i="17"/>
  <c r="T153" i="17"/>
  <c r="R153" i="17"/>
  <c r="P153" i="17"/>
  <c r="BI150" i="17"/>
  <c r="BH150" i="17"/>
  <c r="BG150" i="17"/>
  <c r="BF150" i="17"/>
  <c r="T150" i="17"/>
  <c r="R150" i="17"/>
  <c r="P150" i="17"/>
  <c r="BI148" i="17"/>
  <c r="BH148" i="17"/>
  <c r="BG148" i="17"/>
  <c r="BF148" i="17"/>
  <c r="T148" i="17"/>
  <c r="R148" i="17"/>
  <c r="P148" i="17"/>
  <c r="BI145" i="17"/>
  <c r="BH145" i="17"/>
  <c r="BG145" i="17"/>
  <c r="BF145" i="17"/>
  <c r="T145" i="17"/>
  <c r="R145" i="17"/>
  <c r="P145" i="17"/>
  <c r="BI142" i="17"/>
  <c r="BH142" i="17"/>
  <c r="BG142" i="17"/>
  <c r="BF142" i="17"/>
  <c r="T142" i="17"/>
  <c r="R142" i="17"/>
  <c r="P142" i="17"/>
  <c r="BI139" i="17"/>
  <c r="BH139" i="17"/>
  <c r="BG139" i="17"/>
  <c r="BF139" i="17"/>
  <c r="T139" i="17"/>
  <c r="R139" i="17"/>
  <c r="P139" i="17"/>
  <c r="BI136" i="17"/>
  <c r="BH136" i="17"/>
  <c r="BG136" i="17"/>
  <c r="BF136" i="17"/>
  <c r="T136" i="17"/>
  <c r="R136" i="17"/>
  <c r="P136" i="17"/>
  <c r="BI133" i="17"/>
  <c r="BH133" i="17"/>
  <c r="BG133" i="17"/>
  <c r="BF133" i="17"/>
  <c r="T133" i="17"/>
  <c r="R133" i="17"/>
  <c r="P133" i="17"/>
  <c r="BI130" i="17"/>
  <c r="BH130" i="17"/>
  <c r="BG130" i="17"/>
  <c r="BF130" i="17"/>
  <c r="T130" i="17"/>
  <c r="R130" i="17"/>
  <c r="P130" i="17"/>
  <c r="BI127" i="17"/>
  <c r="BH127" i="17"/>
  <c r="BG127" i="17"/>
  <c r="BF127" i="17"/>
  <c r="T127" i="17"/>
  <c r="R127" i="17"/>
  <c r="P127" i="17"/>
  <c r="BI125" i="17"/>
  <c r="BH125" i="17"/>
  <c r="BG125" i="17"/>
  <c r="BF125" i="17"/>
  <c r="T125" i="17"/>
  <c r="R125" i="17"/>
  <c r="P125" i="17"/>
  <c r="BI123" i="17"/>
  <c r="BH123" i="17"/>
  <c r="BG123" i="17"/>
  <c r="BF123" i="17"/>
  <c r="T123" i="17"/>
  <c r="R123" i="17"/>
  <c r="P123" i="17"/>
  <c r="BI121" i="17"/>
  <c r="BH121" i="17"/>
  <c r="BG121" i="17"/>
  <c r="BF121" i="17"/>
  <c r="T121" i="17"/>
  <c r="R121" i="17"/>
  <c r="P121" i="17"/>
  <c r="BI118" i="17"/>
  <c r="BH118" i="17"/>
  <c r="BG118" i="17"/>
  <c r="BF118" i="17"/>
  <c r="T118" i="17"/>
  <c r="R118" i="17"/>
  <c r="P118" i="17"/>
  <c r="BI115" i="17"/>
  <c r="BH115" i="17"/>
  <c r="BG115" i="17"/>
  <c r="BF115" i="17"/>
  <c r="T115" i="17"/>
  <c r="R115" i="17"/>
  <c r="P115" i="17"/>
  <c r="BI112" i="17"/>
  <c r="BH112" i="17"/>
  <c r="BG112" i="17"/>
  <c r="BF112" i="17"/>
  <c r="T112" i="17"/>
  <c r="R112" i="17"/>
  <c r="P112" i="17"/>
  <c r="BI109" i="17"/>
  <c r="BH109" i="17"/>
  <c r="BG109" i="17"/>
  <c r="BF109" i="17"/>
  <c r="T109" i="17"/>
  <c r="R109" i="17"/>
  <c r="P109" i="17"/>
  <c r="BI106" i="17"/>
  <c r="BH106" i="17"/>
  <c r="BG106" i="17"/>
  <c r="BF106" i="17"/>
  <c r="T106" i="17"/>
  <c r="R106" i="17"/>
  <c r="P106" i="17"/>
  <c r="BI100" i="17"/>
  <c r="BH100" i="17"/>
  <c r="BG100" i="17"/>
  <c r="BF100" i="17"/>
  <c r="T100" i="17"/>
  <c r="R100" i="17"/>
  <c r="P100" i="17"/>
  <c r="BI97" i="17"/>
  <c r="BH97" i="17"/>
  <c r="BG97" i="17"/>
  <c r="BF97" i="17"/>
  <c r="T97" i="17"/>
  <c r="R97" i="17"/>
  <c r="P97" i="17"/>
  <c r="BI93" i="17"/>
  <c r="BH93" i="17"/>
  <c r="BG93" i="17"/>
  <c r="BF93" i="17"/>
  <c r="T93" i="17"/>
  <c r="R93" i="17"/>
  <c r="P93" i="17"/>
  <c r="BI90" i="17"/>
  <c r="BH90" i="17"/>
  <c r="BG90" i="17"/>
  <c r="BF90" i="17"/>
  <c r="T90" i="17"/>
  <c r="R90" i="17"/>
  <c r="P90" i="17"/>
  <c r="BI86" i="17"/>
  <c r="BH86" i="17"/>
  <c r="BG86" i="17"/>
  <c r="BF86" i="17"/>
  <c r="T86" i="17"/>
  <c r="R86" i="17"/>
  <c r="P86" i="17"/>
  <c r="J82" i="17"/>
  <c r="F81" i="17"/>
  <c r="F79" i="17"/>
  <c r="E77" i="17"/>
  <c r="J59" i="17"/>
  <c r="F58" i="17"/>
  <c r="F56" i="17"/>
  <c r="E54" i="17"/>
  <c r="J23" i="17"/>
  <c r="E23" i="17"/>
  <c r="J58" i="17" s="1"/>
  <c r="J22" i="17"/>
  <c r="J20" i="17"/>
  <c r="E20" i="17"/>
  <c r="F82" i="17" s="1"/>
  <c r="J19" i="17"/>
  <c r="J14" i="17"/>
  <c r="J56" i="17"/>
  <c r="E7" i="17"/>
  <c r="E73" i="17"/>
  <c r="J39" i="16"/>
  <c r="J38" i="16"/>
  <c r="AY76" i="1" s="1"/>
  <c r="J37" i="16"/>
  <c r="AX76" i="1"/>
  <c r="BI88" i="16"/>
  <c r="BH88" i="16"/>
  <c r="BG88" i="16"/>
  <c r="BF88" i="16"/>
  <c r="T88" i="16"/>
  <c r="R88" i="16"/>
  <c r="P88" i="16"/>
  <c r="BI86" i="16"/>
  <c r="BH86" i="16"/>
  <c r="BG86" i="16"/>
  <c r="BF86" i="16"/>
  <c r="T86" i="16"/>
  <c r="R86" i="16"/>
  <c r="P86" i="16"/>
  <c r="J82" i="16"/>
  <c r="F81" i="16"/>
  <c r="F79" i="16"/>
  <c r="E77" i="16"/>
  <c r="J59" i="16"/>
  <c r="F58" i="16"/>
  <c r="F56" i="16"/>
  <c r="E54" i="16"/>
  <c r="J23" i="16"/>
  <c r="E23" i="16"/>
  <c r="J81" i="16" s="1"/>
  <c r="J22" i="16"/>
  <c r="J20" i="16"/>
  <c r="E20" i="16"/>
  <c r="F82" i="16" s="1"/>
  <c r="J19" i="16"/>
  <c r="J14" i="16"/>
  <c r="J79" i="16"/>
  <c r="E7" i="16"/>
  <c r="E73" i="16" s="1"/>
  <c r="J39" i="15"/>
  <c r="J38" i="15"/>
  <c r="AY75" i="1" s="1"/>
  <c r="J37" i="15"/>
  <c r="AX75" i="1"/>
  <c r="BI192" i="15"/>
  <c r="BH192" i="15"/>
  <c r="BG192" i="15"/>
  <c r="BF192" i="15"/>
  <c r="T192" i="15"/>
  <c r="R192" i="15"/>
  <c r="P192" i="15"/>
  <c r="BI188" i="15"/>
  <c r="BH188" i="15"/>
  <c r="BG188" i="15"/>
  <c r="BF188" i="15"/>
  <c r="T188" i="15"/>
  <c r="R188" i="15"/>
  <c r="P188" i="15"/>
  <c r="BI184" i="15"/>
  <c r="BH184" i="15"/>
  <c r="BG184" i="15"/>
  <c r="BF184" i="15"/>
  <c r="T184" i="15"/>
  <c r="R184" i="15"/>
  <c r="P184" i="15"/>
  <c r="BI180" i="15"/>
  <c r="BH180" i="15"/>
  <c r="BG180" i="15"/>
  <c r="BF180" i="15"/>
  <c r="T180" i="15"/>
  <c r="R180" i="15"/>
  <c r="P180" i="15"/>
  <c r="BI176" i="15"/>
  <c r="BH176" i="15"/>
  <c r="BG176" i="15"/>
  <c r="BF176" i="15"/>
  <c r="T176" i="15"/>
  <c r="R176" i="15"/>
  <c r="P176" i="15"/>
  <c r="BI172" i="15"/>
  <c r="BH172" i="15"/>
  <c r="BG172" i="15"/>
  <c r="BF172" i="15"/>
  <c r="T172" i="15"/>
  <c r="R172" i="15"/>
  <c r="P172" i="15"/>
  <c r="BI168" i="15"/>
  <c r="BH168" i="15"/>
  <c r="BG168" i="15"/>
  <c r="BF168" i="15"/>
  <c r="T168" i="15"/>
  <c r="R168" i="15"/>
  <c r="P168" i="15"/>
  <c r="BI165" i="15"/>
  <c r="BH165" i="15"/>
  <c r="BG165" i="15"/>
  <c r="BF165" i="15"/>
  <c r="T165" i="15"/>
  <c r="R165" i="15"/>
  <c r="P165" i="15"/>
  <c r="BI163" i="15"/>
  <c r="BH163" i="15"/>
  <c r="BG163" i="15"/>
  <c r="BF163" i="15"/>
  <c r="T163" i="15"/>
  <c r="R163" i="15"/>
  <c r="P163" i="15"/>
  <c r="BI160" i="15"/>
  <c r="BH160" i="15"/>
  <c r="BG160" i="15"/>
  <c r="BF160" i="15"/>
  <c r="T160" i="15"/>
  <c r="R160" i="15"/>
  <c r="P160" i="15"/>
  <c r="BI158" i="15"/>
  <c r="BH158" i="15"/>
  <c r="BG158" i="15"/>
  <c r="BF158" i="15"/>
  <c r="T158" i="15"/>
  <c r="R158" i="15"/>
  <c r="P158" i="15"/>
  <c r="BI155" i="15"/>
  <c r="BH155" i="15"/>
  <c r="BG155" i="15"/>
  <c r="BF155" i="15"/>
  <c r="T155" i="15"/>
  <c r="R155" i="15"/>
  <c r="P155" i="15"/>
  <c r="BI152" i="15"/>
  <c r="BH152" i="15"/>
  <c r="BG152" i="15"/>
  <c r="BF152" i="15"/>
  <c r="T152" i="15"/>
  <c r="R152" i="15"/>
  <c r="P152" i="15"/>
  <c r="BI149" i="15"/>
  <c r="BH149" i="15"/>
  <c r="BG149" i="15"/>
  <c r="BF149" i="15"/>
  <c r="T149" i="15"/>
  <c r="R149" i="15"/>
  <c r="P149" i="15"/>
  <c r="BI146" i="15"/>
  <c r="BH146" i="15"/>
  <c r="BG146" i="15"/>
  <c r="BF146" i="15"/>
  <c r="T146" i="15"/>
  <c r="R146" i="15"/>
  <c r="P146" i="15"/>
  <c r="BI143" i="15"/>
  <c r="BH143" i="15"/>
  <c r="BG143" i="15"/>
  <c r="BF143" i="15"/>
  <c r="T143" i="15"/>
  <c r="R143" i="15"/>
  <c r="P143" i="15"/>
  <c r="BI140" i="15"/>
  <c r="BH140" i="15"/>
  <c r="BG140" i="15"/>
  <c r="BF140" i="15"/>
  <c r="T140" i="15"/>
  <c r="R140" i="15"/>
  <c r="P140" i="15"/>
  <c r="BI137" i="15"/>
  <c r="BH137" i="15"/>
  <c r="BG137" i="15"/>
  <c r="BF137" i="15"/>
  <c r="T137" i="15"/>
  <c r="R137" i="15"/>
  <c r="P137" i="15"/>
  <c r="BI134" i="15"/>
  <c r="BH134" i="15"/>
  <c r="BG134" i="15"/>
  <c r="BF134" i="15"/>
  <c r="T134" i="15"/>
  <c r="R134" i="15"/>
  <c r="P134" i="15"/>
  <c r="BI132" i="15"/>
  <c r="BH132" i="15"/>
  <c r="BG132" i="15"/>
  <c r="BF132" i="15"/>
  <c r="T132" i="15"/>
  <c r="R132" i="15"/>
  <c r="P132" i="15"/>
  <c r="BI130" i="15"/>
  <c r="BH130" i="15"/>
  <c r="BG130" i="15"/>
  <c r="BF130" i="15"/>
  <c r="T130" i="15"/>
  <c r="R130" i="15"/>
  <c r="P130" i="15"/>
  <c r="BI128" i="15"/>
  <c r="BH128" i="15"/>
  <c r="BG128" i="15"/>
  <c r="BF128" i="15"/>
  <c r="T128" i="15"/>
  <c r="R128" i="15"/>
  <c r="P128" i="15"/>
  <c r="BI125" i="15"/>
  <c r="BH125" i="15"/>
  <c r="BG125" i="15"/>
  <c r="BF125" i="15"/>
  <c r="T125" i="15"/>
  <c r="R125" i="15"/>
  <c r="P125" i="15"/>
  <c r="BI122" i="15"/>
  <c r="BH122" i="15"/>
  <c r="BG122" i="15"/>
  <c r="BF122" i="15"/>
  <c r="T122" i="15"/>
  <c r="R122" i="15"/>
  <c r="P122" i="15"/>
  <c r="BI119" i="15"/>
  <c r="BH119" i="15"/>
  <c r="BG119" i="15"/>
  <c r="BF119" i="15"/>
  <c r="T119" i="15"/>
  <c r="R119" i="15"/>
  <c r="P119" i="15"/>
  <c r="BI116" i="15"/>
  <c r="BH116" i="15"/>
  <c r="BG116" i="15"/>
  <c r="BF116" i="15"/>
  <c r="T116" i="15"/>
  <c r="R116" i="15"/>
  <c r="P116" i="15"/>
  <c r="BI113" i="15"/>
  <c r="BH113" i="15"/>
  <c r="BG113" i="15"/>
  <c r="BF113" i="15"/>
  <c r="T113" i="15"/>
  <c r="R113" i="15"/>
  <c r="P113" i="15"/>
  <c r="BI110" i="15"/>
  <c r="BH110" i="15"/>
  <c r="BG110" i="15"/>
  <c r="BF110" i="15"/>
  <c r="T110" i="15"/>
  <c r="R110" i="15"/>
  <c r="P110" i="15"/>
  <c r="BI107" i="15"/>
  <c r="BH107" i="15"/>
  <c r="BG107" i="15"/>
  <c r="BF107" i="15"/>
  <c r="T107" i="15"/>
  <c r="R107" i="15"/>
  <c r="P107" i="15"/>
  <c r="BI100" i="15"/>
  <c r="BH100" i="15"/>
  <c r="BG100" i="15"/>
  <c r="BF100" i="15"/>
  <c r="T100" i="15"/>
  <c r="R100" i="15"/>
  <c r="P100" i="15"/>
  <c r="BI97" i="15"/>
  <c r="BH97" i="15"/>
  <c r="BG97" i="15"/>
  <c r="BF97" i="15"/>
  <c r="T97" i="15"/>
  <c r="R97" i="15"/>
  <c r="P97" i="15"/>
  <c r="BI93" i="15"/>
  <c r="BH93" i="15"/>
  <c r="BG93" i="15"/>
  <c r="BF93" i="15"/>
  <c r="T93" i="15"/>
  <c r="R93" i="15"/>
  <c r="P93" i="15"/>
  <c r="BI90" i="15"/>
  <c r="BH90" i="15"/>
  <c r="BG90" i="15"/>
  <c r="BF90" i="15"/>
  <c r="T90" i="15"/>
  <c r="R90" i="15"/>
  <c r="P90" i="15"/>
  <c r="BI86" i="15"/>
  <c r="BH86" i="15"/>
  <c r="BG86" i="15"/>
  <c r="BF86" i="15"/>
  <c r="T86" i="15"/>
  <c r="R86" i="15"/>
  <c r="P86" i="15"/>
  <c r="J82" i="15"/>
  <c r="F81" i="15"/>
  <c r="F79" i="15"/>
  <c r="E77" i="15"/>
  <c r="J59" i="15"/>
  <c r="F58" i="15"/>
  <c r="F56" i="15"/>
  <c r="E54" i="15"/>
  <c r="J23" i="15"/>
  <c r="E23" i="15"/>
  <c r="J81" i="15" s="1"/>
  <c r="J22" i="15"/>
  <c r="J20" i="15"/>
  <c r="E20" i="15"/>
  <c r="F82" i="15" s="1"/>
  <c r="J19" i="15"/>
  <c r="J14" i="15"/>
  <c r="J79" i="15" s="1"/>
  <c r="E7" i="15"/>
  <c r="E73" i="15"/>
  <c r="J39" i="14"/>
  <c r="J38" i="14"/>
  <c r="AY73" i="1" s="1"/>
  <c r="J37" i="14"/>
  <c r="AX73" i="1" s="1"/>
  <c r="BI95" i="14"/>
  <c r="BH95" i="14"/>
  <c r="BG95" i="14"/>
  <c r="BF95" i="14"/>
  <c r="T95" i="14"/>
  <c r="R95" i="14"/>
  <c r="P95" i="14"/>
  <c r="BI93" i="14"/>
  <c r="BH93" i="14"/>
  <c r="BG93" i="14"/>
  <c r="BF93" i="14"/>
  <c r="T93" i="14"/>
  <c r="R93" i="14"/>
  <c r="P93" i="14"/>
  <c r="BI90" i="14"/>
  <c r="BH90" i="14"/>
  <c r="BG90" i="14"/>
  <c r="BF90" i="14"/>
  <c r="T90" i="14"/>
  <c r="R90" i="14"/>
  <c r="P90" i="14"/>
  <c r="BI88" i="14"/>
  <c r="BH88" i="14"/>
  <c r="BG88" i="14"/>
  <c r="BF88" i="14"/>
  <c r="T88" i="14"/>
  <c r="R88" i="14"/>
  <c r="P88" i="14"/>
  <c r="BI86" i="14"/>
  <c r="BH86" i="14"/>
  <c r="BG86" i="14"/>
  <c r="BF86" i="14"/>
  <c r="T86" i="14"/>
  <c r="R86" i="14"/>
  <c r="P86" i="14"/>
  <c r="J82" i="14"/>
  <c r="F81" i="14"/>
  <c r="F79" i="14"/>
  <c r="E77" i="14"/>
  <c r="J59" i="14"/>
  <c r="F58" i="14"/>
  <c r="F56" i="14"/>
  <c r="E54" i="14"/>
  <c r="J23" i="14"/>
  <c r="E23" i="14"/>
  <c r="J81" i="14" s="1"/>
  <c r="J22" i="14"/>
  <c r="J20" i="14"/>
  <c r="E20" i="14"/>
  <c r="F82" i="14" s="1"/>
  <c r="J19" i="14"/>
  <c r="J14" i="14"/>
  <c r="J79" i="14" s="1"/>
  <c r="E7" i="14"/>
  <c r="E73" i="14"/>
  <c r="J39" i="13"/>
  <c r="J38" i="13"/>
  <c r="AY72" i="1" s="1"/>
  <c r="J37" i="13"/>
  <c r="AX72" i="1"/>
  <c r="BI172" i="13"/>
  <c r="BH172" i="13"/>
  <c r="BG172" i="13"/>
  <c r="BF172" i="13"/>
  <c r="T172" i="13"/>
  <c r="R172" i="13"/>
  <c r="P172" i="13"/>
  <c r="BI168" i="13"/>
  <c r="BH168" i="13"/>
  <c r="BG168" i="13"/>
  <c r="BF168" i="13"/>
  <c r="T168" i="13"/>
  <c r="R168" i="13"/>
  <c r="P168" i="13"/>
  <c r="BI164" i="13"/>
  <c r="BH164" i="13"/>
  <c r="BG164" i="13"/>
  <c r="BF164" i="13"/>
  <c r="T164" i="13"/>
  <c r="R164" i="13"/>
  <c r="P164" i="13"/>
  <c r="BI160" i="13"/>
  <c r="BH160" i="13"/>
  <c r="BG160" i="13"/>
  <c r="BF160" i="13"/>
  <c r="T160" i="13"/>
  <c r="R160" i="13"/>
  <c r="P160" i="13"/>
  <c r="BI156" i="13"/>
  <c r="BH156" i="13"/>
  <c r="BG156" i="13"/>
  <c r="BF156" i="13"/>
  <c r="T156" i="13"/>
  <c r="R156" i="13"/>
  <c r="P156" i="13"/>
  <c r="BI152" i="13"/>
  <c r="BH152" i="13"/>
  <c r="BG152" i="13"/>
  <c r="BF152" i="13"/>
  <c r="T152" i="13"/>
  <c r="R152" i="13"/>
  <c r="P152" i="13"/>
  <c r="BI148" i="13"/>
  <c r="BH148" i="13"/>
  <c r="BG148" i="13"/>
  <c r="BF148" i="13"/>
  <c r="T148" i="13"/>
  <c r="R148" i="13"/>
  <c r="P148" i="13"/>
  <c r="BI144" i="13"/>
  <c r="BH144" i="13"/>
  <c r="BG144" i="13"/>
  <c r="BF144" i="13"/>
  <c r="T144" i="13"/>
  <c r="R144" i="13"/>
  <c r="P144" i="13"/>
  <c r="BI141" i="13"/>
  <c r="BH141" i="13"/>
  <c r="BG141" i="13"/>
  <c r="BF141" i="13"/>
  <c r="T141" i="13"/>
  <c r="R141" i="13"/>
  <c r="P141" i="13"/>
  <c r="BI137" i="13"/>
  <c r="BH137" i="13"/>
  <c r="BG137" i="13"/>
  <c r="BF137" i="13"/>
  <c r="T137" i="13"/>
  <c r="R137" i="13"/>
  <c r="P137" i="13"/>
  <c r="BI133" i="13"/>
  <c r="BH133" i="13"/>
  <c r="BG133" i="13"/>
  <c r="BF133" i="13"/>
  <c r="T133" i="13"/>
  <c r="R133" i="13"/>
  <c r="P133" i="13"/>
  <c r="BI130" i="13"/>
  <c r="BH130" i="13"/>
  <c r="BG130" i="13"/>
  <c r="BF130" i="13"/>
  <c r="T130" i="13"/>
  <c r="R130" i="13"/>
  <c r="P130" i="13"/>
  <c r="BI127" i="13"/>
  <c r="BH127" i="13"/>
  <c r="BG127" i="13"/>
  <c r="BF127" i="13"/>
  <c r="T127" i="13"/>
  <c r="R127" i="13"/>
  <c r="P127" i="13"/>
  <c r="BI125" i="13"/>
  <c r="BH125" i="13"/>
  <c r="BG125" i="13"/>
  <c r="BF125" i="13"/>
  <c r="T125" i="13"/>
  <c r="R125" i="13"/>
  <c r="P125" i="13"/>
  <c r="BI122" i="13"/>
  <c r="BH122" i="13"/>
  <c r="BG122" i="13"/>
  <c r="BF122" i="13"/>
  <c r="T122" i="13"/>
  <c r="R122" i="13"/>
  <c r="P122" i="13"/>
  <c r="BI119" i="13"/>
  <c r="BH119" i="13"/>
  <c r="BG119" i="13"/>
  <c r="BF119" i="13"/>
  <c r="T119" i="13"/>
  <c r="R119" i="13"/>
  <c r="P119" i="13"/>
  <c r="BI116" i="13"/>
  <c r="BH116" i="13"/>
  <c r="BG116" i="13"/>
  <c r="BF116" i="13"/>
  <c r="T116" i="13"/>
  <c r="R116" i="13"/>
  <c r="P116" i="13"/>
  <c r="BI113" i="13"/>
  <c r="BH113" i="13"/>
  <c r="BG113" i="13"/>
  <c r="BF113" i="13"/>
  <c r="T113" i="13"/>
  <c r="R113" i="13"/>
  <c r="P113" i="13"/>
  <c r="BI110" i="13"/>
  <c r="BH110" i="13"/>
  <c r="BG110" i="13"/>
  <c r="BF110" i="13"/>
  <c r="T110" i="13"/>
  <c r="R110" i="13"/>
  <c r="P110" i="13"/>
  <c r="BI107" i="13"/>
  <c r="BH107" i="13"/>
  <c r="BG107" i="13"/>
  <c r="BF107" i="13"/>
  <c r="T107" i="13"/>
  <c r="R107" i="13"/>
  <c r="P107" i="13"/>
  <c r="BI104" i="13"/>
  <c r="BH104" i="13"/>
  <c r="BG104" i="13"/>
  <c r="BF104" i="13"/>
  <c r="T104" i="13"/>
  <c r="R104" i="13"/>
  <c r="P104" i="13"/>
  <c r="BI100" i="13"/>
  <c r="BH100" i="13"/>
  <c r="BG100" i="13"/>
  <c r="BF100" i="13"/>
  <c r="T100" i="13"/>
  <c r="R100" i="13"/>
  <c r="P100" i="13"/>
  <c r="BI97" i="13"/>
  <c r="BH97" i="13"/>
  <c r="BG97" i="13"/>
  <c r="BF97" i="13"/>
  <c r="T97" i="13"/>
  <c r="R97" i="13"/>
  <c r="P97" i="13"/>
  <c r="BI93" i="13"/>
  <c r="BH93" i="13"/>
  <c r="BG93" i="13"/>
  <c r="BF93" i="13"/>
  <c r="T93" i="13"/>
  <c r="R93" i="13"/>
  <c r="P93" i="13"/>
  <c r="BI90" i="13"/>
  <c r="BH90" i="13"/>
  <c r="BG90" i="13"/>
  <c r="BF90" i="13"/>
  <c r="T90" i="13"/>
  <c r="R90" i="13"/>
  <c r="P90" i="13"/>
  <c r="BI86" i="13"/>
  <c r="BH86" i="13"/>
  <c r="BG86" i="13"/>
  <c r="BF86" i="13"/>
  <c r="T86" i="13"/>
  <c r="R86" i="13"/>
  <c r="P86" i="13"/>
  <c r="J82" i="13"/>
  <c r="F81" i="13"/>
  <c r="F79" i="13"/>
  <c r="E77" i="13"/>
  <c r="J59" i="13"/>
  <c r="F58" i="13"/>
  <c r="F56" i="13"/>
  <c r="E54" i="13"/>
  <c r="J23" i="13"/>
  <c r="E23" i="13"/>
  <c r="J81" i="13" s="1"/>
  <c r="J22" i="13"/>
  <c r="J20" i="13"/>
  <c r="E20" i="13"/>
  <c r="F59" i="13" s="1"/>
  <c r="J19" i="13"/>
  <c r="J14" i="13"/>
  <c r="J56" i="13" s="1"/>
  <c r="E7" i="13"/>
  <c r="E73" i="13"/>
  <c r="J39" i="12"/>
  <c r="J38" i="12"/>
  <c r="AY71" i="1" s="1"/>
  <c r="J37" i="12"/>
  <c r="AX71" i="1"/>
  <c r="BI189" i="12"/>
  <c r="BH189" i="12"/>
  <c r="BG189" i="12"/>
  <c r="BF189" i="12"/>
  <c r="T189" i="12"/>
  <c r="R189" i="12"/>
  <c r="P189" i="12"/>
  <c r="BI185" i="12"/>
  <c r="BH185" i="12"/>
  <c r="BG185" i="12"/>
  <c r="BF185" i="12"/>
  <c r="T185" i="12"/>
  <c r="R185" i="12"/>
  <c r="P185" i="12"/>
  <c r="BI181" i="12"/>
  <c r="BH181" i="12"/>
  <c r="BG181" i="12"/>
  <c r="BF181" i="12"/>
  <c r="T181" i="12"/>
  <c r="R181" i="12"/>
  <c r="P181" i="12"/>
  <c r="BI177" i="12"/>
  <c r="BH177" i="12"/>
  <c r="BG177" i="12"/>
  <c r="BF177" i="12"/>
  <c r="T177" i="12"/>
  <c r="R177" i="12"/>
  <c r="P177" i="12"/>
  <c r="BI173" i="12"/>
  <c r="BH173" i="12"/>
  <c r="BG173" i="12"/>
  <c r="BF173" i="12"/>
  <c r="T173" i="12"/>
  <c r="R173" i="12"/>
  <c r="P173" i="12"/>
  <c r="BI169" i="12"/>
  <c r="BH169" i="12"/>
  <c r="BG169" i="12"/>
  <c r="BF169" i="12"/>
  <c r="T169" i="12"/>
  <c r="R169" i="12"/>
  <c r="P169" i="12"/>
  <c r="BI165" i="12"/>
  <c r="BH165" i="12"/>
  <c r="BG165" i="12"/>
  <c r="BF165" i="12"/>
  <c r="T165" i="12"/>
  <c r="R165" i="12"/>
  <c r="P165" i="12"/>
  <c r="BI162" i="12"/>
  <c r="BH162" i="12"/>
  <c r="BG162" i="12"/>
  <c r="BF162" i="12"/>
  <c r="T162" i="12"/>
  <c r="R162" i="12"/>
  <c r="P162" i="12"/>
  <c r="BI160" i="12"/>
  <c r="BH160" i="12"/>
  <c r="BG160" i="12"/>
  <c r="BF160" i="12"/>
  <c r="T160" i="12"/>
  <c r="R160" i="12"/>
  <c r="P160" i="12"/>
  <c r="BI157" i="12"/>
  <c r="BH157" i="12"/>
  <c r="BG157" i="12"/>
  <c r="BF157" i="12"/>
  <c r="T157" i="12"/>
  <c r="R157" i="12"/>
  <c r="P157" i="12"/>
  <c r="BI154" i="12"/>
  <c r="BH154" i="12"/>
  <c r="BG154" i="12"/>
  <c r="BF154" i="12"/>
  <c r="T154" i="12"/>
  <c r="R154" i="12"/>
  <c r="P154" i="12"/>
  <c r="BI151" i="12"/>
  <c r="BH151" i="12"/>
  <c r="BG151" i="12"/>
  <c r="BF151" i="12"/>
  <c r="T151" i="12"/>
  <c r="R151" i="12"/>
  <c r="P151" i="12"/>
  <c r="BI148" i="12"/>
  <c r="BH148" i="12"/>
  <c r="BG148" i="12"/>
  <c r="BF148" i="12"/>
  <c r="T148" i="12"/>
  <c r="R148" i="12"/>
  <c r="P148" i="12"/>
  <c r="BI145" i="12"/>
  <c r="BH145" i="12"/>
  <c r="BG145" i="12"/>
  <c r="BF145" i="12"/>
  <c r="T145" i="12"/>
  <c r="R145" i="12"/>
  <c r="P145" i="12"/>
  <c r="BI142" i="12"/>
  <c r="BH142" i="12"/>
  <c r="BG142" i="12"/>
  <c r="BF142" i="12"/>
  <c r="T142" i="12"/>
  <c r="R142" i="12"/>
  <c r="P142" i="12"/>
  <c r="BI139" i="12"/>
  <c r="BH139" i="12"/>
  <c r="BG139" i="12"/>
  <c r="BF139" i="12"/>
  <c r="T139" i="12"/>
  <c r="R139" i="12"/>
  <c r="P139" i="12"/>
  <c r="BI136" i="12"/>
  <c r="BH136" i="12"/>
  <c r="BG136" i="12"/>
  <c r="BF136" i="12"/>
  <c r="T136" i="12"/>
  <c r="R136" i="12"/>
  <c r="P136" i="12"/>
  <c r="BI133" i="12"/>
  <c r="BH133" i="12"/>
  <c r="BG133" i="12"/>
  <c r="BF133" i="12"/>
  <c r="T133" i="12"/>
  <c r="R133" i="12"/>
  <c r="P133" i="12"/>
  <c r="BI131" i="12"/>
  <c r="BH131" i="12"/>
  <c r="BG131" i="12"/>
  <c r="BF131" i="12"/>
  <c r="T131" i="12"/>
  <c r="R131" i="12"/>
  <c r="P131" i="12"/>
  <c r="BI129" i="12"/>
  <c r="BH129" i="12"/>
  <c r="BG129" i="12"/>
  <c r="BF129" i="12"/>
  <c r="T129" i="12"/>
  <c r="R129" i="12"/>
  <c r="P129" i="12"/>
  <c r="BI127" i="12"/>
  <c r="BH127" i="12"/>
  <c r="BG127" i="12"/>
  <c r="BF127" i="12"/>
  <c r="T127" i="12"/>
  <c r="R127" i="12"/>
  <c r="P127" i="12"/>
  <c r="BI124" i="12"/>
  <c r="BH124" i="12"/>
  <c r="BG124" i="12"/>
  <c r="BF124" i="12"/>
  <c r="T124" i="12"/>
  <c r="R124" i="12"/>
  <c r="P124" i="12"/>
  <c r="BI121" i="12"/>
  <c r="BH121" i="12"/>
  <c r="BG121" i="12"/>
  <c r="BF121" i="12"/>
  <c r="T121" i="12"/>
  <c r="R121" i="12"/>
  <c r="P121" i="12"/>
  <c r="BI118" i="12"/>
  <c r="BH118" i="12"/>
  <c r="BG118" i="12"/>
  <c r="BF118" i="12"/>
  <c r="T118" i="12"/>
  <c r="R118" i="12"/>
  <c r="P118" i="12"/>
  <c r="BI115" i="12"/>
  <c r="BH115" i="12"/>
  <c r="BG115" i="12"/>
  <c r="BF115" i="12"/>
  <c r="T115" i="12"/>
  <c r="R115" i="12"/>
  <c r="P115" i="12"/>
  <c r="BI112" i="12"/>
  <c r="BH112" i="12"/>
  <c r="BG112" i="12"/>
  <c r="BF112" i="12"/>
  <c r="T112" i="12"/>
  <c r="R112" i="12"/>
  <c r="P112" i="12"/>
  <c r="BI109" i="12"/>
  <c r="BH109" i="12"/>
  <c r="BG109" i="12"/>
  <c r="BF109" i="12"/>
  <c r="T109" i="12"/>
  <c r="R109" i="12"/>
  <c r="P109" i="12"/>
  <c r="BI106" i="12"/>
  <c r="BH106" i="12"/>
  <c r="BG106" i="12"/>
  <c r="BF106" i="12"/>
  <c r="T106" i="12"/>
  <c r="R106" i="12"/>
  <c r="P106" i="12"/>
  <c r="BI100" i="12"/>
  <c r="BH100" i="12"/>
  <c r="BG100" i="12"/>
  <c r="BF100" i="12"/>
  <c r="T100" i="12"/>
  <c r="R100" i="12"/>
  <c r="P100" i="12"/>
  <c r="BI97" i="12"/>
  <c r="BH97" i="12"/>
  <c r="BG97" i="12"/>
  <c r="BF97" i="12"/>
  <c r="T97" i="12"/>
  <c r="R97" i="12"/>
  <c r="P97" i="12"/>
  <c r="BI93" i="12"/>
  <c r="BH93" i="12"/>
  <c r="BG93" i="12"/>
  <c r="BF93" i="12"/>
  <c r="T93" i="12"/>
  <c r="R93" i="12"/>
  <c r="P93" i="12"/>
  <c r="BI90" i="12"/>
  <c r="BH90" i="12"/>
  <c r="BG90" i="12"/>
  <c r="BF90" i="12"/>
  <c r="T90" i="12"/>
  <c r="R90" i="12"/>
  <c r="P90" i="12"/>
  <c r="BI86" i="12"/>
  <c r="BH86" i="12"/>
  <c r="BG86" i="12"/>
  <c r="BF86" i="12"/>
  <c r="T86" i="12"/>
  <c r="R86" i="12"/>
  <c r="P86" i="12"/>
  <c r="J82" i="12"/>
  <c r="F81" i="12"/>
  <c r="F79" i="12"/>
  <c r="E77" i="12"/>
  <c r="J59" i="12"/>
  <c r="F58" i="12"/>
  <c r="F56" i="12"/>
  <c r="E54" i="12"/>
  <c r="J23" i="12"/>
  <c r="E23" i="12"/>
  <c r="J58" i="12" s="1"/>
  <c r="J22" i="12"/>
  <c r="J20" i="12"/>
  <c r="E20" i="12"/>
  <c r="F82" i="12" s="1"/>
  <c r="J19" i="12"/>
  <c r="J14" i="12"/>
  <c r="J79" i="12" s="1"/>
  <c r="E7" i="12"/>
  <c r="E50" i="12"/>
  <c r="J39" i="11"/>
  <c r="J38" i="11"/>
  <c r="AY69" i="1" s="1"/>
  <c r="J37" i="11"/>
  <c r="AX69" i="1"/>
  <c r="BI90" i="11"/>
  <c r="BH90" i="11"/>
  <c r="BG90" i="11"/>
  <c r="BF90" i="11"/>
  <c r="T90" i="11"/>
  <c r="R90" i="11"/>
  <c r="P90" i="11"/>
  <c r="BI88" i="11"/>
  <c r="BH88" i="11"/>
  <c r="BG88" i="11"/>
  <c r="BF88" i="11"/>
  <c r="T88" i="11"/>
  <c r="R88" i="11"/>
  <c r="P88" i="11"/>
  <c r="BI86" i="11"/>
  <c r="BH86" i="11"/>
  <c r="BG86" i="11"/>
  <c r="BF86" i="11"/>
  <c r="T86" i="11"/>
  <c r="R86" i="11"/>
  <c r="P86" i="11"/>
  <c r="J82" i="11"/>
  <c r="F81" i="11"/>
  <c r="F79" i="11"/>
  <c r="E77" i="11"/>
  <c r="J59" i="11"/>
  <c r="F58" i="11"/>
  <c r="F56" i="11"/>
  <c r="E54" i="11"/>
  <c r="J23" i="11"/>
  <c r="E23" i="11"/>
  <c r="J58" i="11"/>
  <c r="J22" i="11"/>
  <c r="J20" i="11"/>
  <c r="E20" i="11"/>
  <c r="F82" i="11"/>
  <c r="J19" i="11"/>
  <c r="J14" i="11"/>
  <c r="J56" i="11"/>
  <c r="E7" i="11"/>
  <c r="E73" i="11" s="1"/>
  <c r="J39" i="10"/>
  <c r="J38" i="10"/>
  <c r="AY68" i="1"/>
  <c r="J37" i="10"/>
  <c r="AX68" i="1" s="1"/>
  <c r="BI194" i="10"/>
  <c r="BH194" i="10"/>
  <c r="BG194" i="10"/>
  <c r="BF194" i="10"/>
  <c r="T194" i="10"/>
  <c r="R194" i="10"/>
  <c r="P194" i="10"/>
  <c r="BI190" i="10"/>
  <c r="BH190" i="10"/>
  <c r="BG190" i="10"/>
  <c r="BF190" i="10"/>
  <c r="T190" i="10"/>
  <c r="R190" i="10"/>
  <c r="P190" i="10"/>
  <c r="BI186" i="10"/>
  <c r="BH186" i="10"/>
  <c r="BG186" i="10"/>
  <c r="BF186" i="10"/>
  <c r="T186" i="10"/>
  <c r="R186" i="10"/>
  <c r="P186" i="10"/>
  <c r="BI182" i="10"/>
  <c r="BH182" i="10"/>
  <c r="BG182" i="10"/>
  <c r="BF182" i="10"/>
  <c r="T182" i="10"/>
  <c r="R182" i="10"/>
  <c r="P182" i="10"/>
  <c r="BI178" i="10"/>
  <c r="BH178" i="10"/>
  <c r="BG178" i="10"/>
  <c r="BF178" i="10"/>
  <c r="T178" i="10"/>
  <c r="R178" i="10"/>
  <c r="P178" i="10"/>
  <c r="BI174" i="10"/>
  <c r="BH174" i="10"/>
  <c r="BG174" i="10"/>
  <c r="BF174" i="10"/>
  <c r="T174" i="10"/>
  <c r="R174" i="10"/>
  <c r="P174" i="10"/>
  <c r="BI170" i="10"/>
  <c r="BH170" i="10"/>
  <c r="BG170" i="10"/>
  <c r="BF170" i="10"/>
  <c r="T170" i="10"/>
  <c r="R170" i="10"/>
  <c r="P170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7" i="10"/>
  <c r="BH157" i="10"/>
  <c r="BG157" i="10"/>
  <c r="BF157" i="10"/>
  <c r="T157" i="10"/>
  <c r="R157" i="10"/>
  <c r="P157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R151" i="10"/>
  <c r="P151" i="10"/>
  <c r="BI148" i="10"/>
  <c r="BH148" i="10"/>
  <c r="BG148" i="10"/>
  <c r="BF148" i="10"/>
  <c r="T148" i="10"/>
  <c r="R148" i="10"/>
  <c r="P148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R139" i="10"/>
  <c r="P139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4" i="10"/>
  <c r="BH124" i="10"/>
  <c r="BG124" i="10"/>
  <c r="BF124" i="10"/>
  <c r="T124" i="10"/>
  <c r="R124" i="10"/>
  <c r="P124" i="10"/>
  <c r="BI121" i="10"/>
  <c r="BH121" i="10"/>
  <c r="BG121" i="10"/>
  <c r="BF121" i="10"/>
  <c r="T121" i="10"/>
  <c r="R121" i="10"/>
  <c r="P121" i="10"/>
  <c r="BI118" i="10"/>
  <c r="BH118" i="10"/>
  <c r="BG118" i="10"/>
  <c r="BF118" i="10"/>
  <c r="T118" i="10"/>
  <c r="R118" i="10"/>
  <c r="P118" i="10"/>
  <c r="BI115" i="10"/>
  <c r="BH115" i="10"/>
  <c r="BG115" i="10"/>
  <c r="BF115" i="10"/>
  <c r="T115" i="10"/>
  <c r="R115" i="10"/>
  <c r="P115" i="10"/>
  <c r="BI112" i="10"/>
  <c r="BH112" i="10"/>
  <c r="BG112" i="10"/>
  <c r="BF112" i="10"/>
  <c r="T112" i="10"/>
  <c r="R112" i="10"/>
  <c r="P112" i="10"/>
  <c r="BI109" i="10"/>
  <c r="BH109" i="10"/>
  <c r="BG109" i="10"/>
  <c r="BF109" i="10"/>
  <c r="T109" i="10"/>
  <c r="R109" i="10"/>
  <c r="P109" i="10"/>
  <c r="BI106" i="10"/>
  <c r="BH106" i="10"/>
  <c r="BG106" i="10"/>
  <c r="BF106" i="10"/>
  <c r="T106" i="10"/>
  <c r="R106" i="10"/>
  <c r="P106" i="10"/>
  <c r="BI100" i="10"/>
  <c r="BH100" i="10"/>
  <c r="BG100" i="10"/>
  <c r="BF100" i="10"/>
  <c r="T100" i="10"/>
  <c r="R100" i="10"/>
  <c r="P100" i="10"/>
  <c r="BI97" i="10"/>
  <c r="BH97" i="10"/>
  <c r="BG97" i="10"/>
  <c r="BF97" i="10"/>
  <c r="T97" i="10"/>
  <c r="R97" i="10"/>
  <c r="P97" i="10"/>
  <c r="BI93" i="10"/>
  <c r="BH93" i="10"/>
  <c r="BG93" i="10"/>
  <c r="BF93" i="10"/>
  <c r="T93" i="10"/>
  <c r="R93" i="10"/>
  <c r="P93" i="10"/>
  <c r="BI90" i="10"/>
  <c r="BH90" i="10"/>
  <c r="BG90" i="10"/>
  <c r="BF90" i="10"/>
  <c r="T90" i="10"/>
  <c r="R90" i="10"/>
  <c r="P90" i="10"/>
  <c r="BI86" i="10"/>
  <c r="BH86" i="10"/>
  <c r="BG86" i="10"/>
  <c r="BF86" i="10"/>
  <c r="T86" i="10"/>
  <c r="R86" i="10"/>
  <c r="P86" i="10"/>
  <c r="J82" i="10"/>
  <c r="F81" i="10"/>
  <c r="F79" i="10"/>
  <c r="E77" i="10"/>
  <c r="J59" i="10"/>
  <c r="F58" i="10"/>
  <c r="F56" i="10"/>
  <c r="E54" i="10"/>
  <c r="J23" i="10"/>
  <c r="E23" i="10"/>
  <c r="J81" i="10" s="1"/>
  <c r="J22" i="10"/>
  <c r="J20" i="10"/>
  <c r="E20" i="10"/>
  <c r="F82" i="10" s="1"/>
  <c r="J19" i="10"/>
  <c r="J14" i="10"/>
  <c r="J79" i="10" s="1"/>
  <c r="E7" i="10"/>
  <c r="E50" i="10"/>
  <c r="J39" i="9"/>
  <c r="J38" i="9"/>
  <c r="AY66" i="1" s="1"/>
  <c r="J37" i="9"/>
  <c r="AX66" i="1"/>
  <c r="BI94" i="9"/>
  <c r="BH94" i="9"/>
  <c r="BG94" i="9"/>
  <c r="BF94" i="9"/>
  <c r="T94" i="9"/>
  <c r="R94" i="9"/>
  <c r="P94" i="9"/>
  <c r="BI92" i="9"/>
  <c r="BH92" i="9"/>
  <c r="BG92" i="9"/>
  <c r="BF92" i="9"/>
  <c r="T92" i="9"/>
  <c r="R92" i="9"/>
  <c r="P92" i="9"/>
  <c r="BI90" i="9"/>
  <c r="BH90" i="9"/>
  <c r="BG90" i="9"/>
  <c r="BF90" i="9"/>
  <c r="T90" i="9"/>
  <c r="R90" i="9"/>
  <c r="P90" i="9"/>
  <c r="BI88" i="9"/>
  <c r="BH88" i="9"/>
  <c r="BG88" i="9"/>
  <c r="BF88" i="9"/>
  <c r="T88" i="9"/>
  <c r="R88" i="9"/>
  <c r="P88" i="9"/>
  <c r="BI86" i="9"/>
  <c r="BH86" i="9"/>
  <c r="BG86" i="9"/>
  <c r="BF86" i="9"/>
  <c r="T86" i="9"/>
  <c r="R86" i="9"/>
  <c r="P86" i="9"/>
  <c r="J82" i="9"/>
  <c r="F81" i="9"/>
  <c r="F79" i="9"/>
  <c r="E77" i="9"/>
  <c r="J59" i="9"/>
  <c r="F58" i="9"/>
  <c r="F56" i="9"/>
  <c r="E54" i="9"/>
  <c r="J23" i="9"/>
  <c r="E23" i="9"/>
  <c r="J58" i="9" s="1"/>
  <c r="J22" i="9"/>
  <c r="J20" i="9"/>
  <c r="E20" i="9"/>
  <c r="F59" i="9" s="1"/>
  <c r="J19" i="9"/>
  <c r="J14" i="9"/>
  <c r="J79" i="9" s="1"/>
  <c r="E7" i="9"/>
  <c r="E73" i="9"/>
  <c r="J39" i="8"/>
  <c r="J38" i="8"/>
  <c r="AY65" i="1" s="1"/>
  <c r="J37" i="8"/>
  <c r="AX65" i="1"/>
  <c r="BI198" i="8"/>
  <c r="BH198" i="8"/>
  <c r="BG198" i="8"/>
  <c r="BF198" i="8"/>
  <c r="T198" i="8"/>
  <c r="R198" i="8"/>
  <c r="P198" i="8"/>
  <c r="BI194" i="8"/>
  <c r="BH194" i="8"/>
  <c r="BG194" i="8"/>
  <c r="BF194" i="8"/>
  <c r="T194" i="8"/>
  <c r="R194" i="8"/>
  <c r="P194" i="8"/>
  <c r="BI190" i="8"/>
  <c r="BH190" i="8"/>
  <c r="BG190" i="8"/>
  <c r="BF190" i="8"/>
  <c r="T190" i="8"/>
  <c r="R190" i="8"/>
  <c r="P190" i="8"/>
  <c r="BI186" i="8"/>
  <c r="BH186" i="8"/>
  <c r="BG186" i="8"/>
  <c r="BF186" i="8"/>
  <c r="T186" i="8"/>
  <c r="R186" i="8"/>
  <c r="P186" i="8"/>
  <c r="BI182" i="8"/>
  <c r="BH182" i="8"/>
  <c r="BG182" i="8"/>
  <c r="BF182" i="8"/>
  <c r="T182" i="8"/>
  <c r="R182" i="8"/>
  <c r="P182" i="8"/>
  <c r="BI178" i="8"/>
  <c r="BH178" i="8"/>
  <c r="BG178" i="8"/>
  <c r="BF178" i="8"/>
  <c r="T178" i="8"/>
  <c r="R178" i="8"/>
  <c r="P178" i="8"/>
  <c r="BI174" i="8"/>
  <c r="BH174" i="8"/>
  <c r="BG174" i="8"/>
  <c r="BF174" i="8"/>
  <c r="T174" i="8"/>
  <c r="R174" i="8"/>
  <c r="P174" i="8"/>
  <c r="BI171" i="8"/>
  <c r="BH171" i="8"/>
  <c r="BG171" i="8"/>
  <c r="BF171" i="8"/>
  <c r="T171" i="8"/>
  <c r="R171" i="8"/>
  <c r="P171" i="8"/>
  <c r="BI167" i="8"/>
  <c r="BH167" i="8"/>
  <c r="BG167" i="8"/>
  <c r="BF167" i="8"/>
  <c r="T167" i="8"/>
  <c r="R167" i="8"/>
  <c r="P167" i="8"/>
  <c r="BI164" i="8"/>
  <c r="BH164" i="8"/>
  <c r="BG164" i="8"/>
  <c r="BF164" i="8"/>
  <c r="T164" i="8"/>
  <c r="R164" i="8"/>
  <c r="P164" i="8"/>
  <c r="BI162" i="8"/>
  <c r="BH162" i="8"/>
  <c r="BG162" i="8"/>
  <c r="BF162" i="8"/>
  <c r="T162" i="8"/>
  <c r="R162" i="8"/>
  <c r="P162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1" i="8"/>
  <c r="BH151" i="8"/>
  <c r="BG151" i="8"/>
  <c r="BF151" i="8"/>
  <c r="T151" i="8"/>
  <c r="R151" i="8"/>
  <c r="P151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4" i="8"/>
  <c r="BH124" i="8"/>
  <c r="BG124" i="8"/>
  <c r="BF124" i="8"/>
  <c r="T124" i="8"/>
  <c r="R124" i="8"/>
  <c r="P124" i="8"/>
  <c r="BI121" i="8"/>
  <c r="BH121" i="8"/>
  <c r="BG121" i="8"/>
  <c r="BF121" i="8"/>
  <c r="T121" i="8"/>
  <c r="R121" i="8"/>
  <c r="P121" i="8"/>
  <c r="BI118" i="8"/>
  <c r="BH118" i="8"/>
  <c r="BG118" i="8"/>
  <c r="BF118" i="8"/>
  <c r="T118" i="8"/>
  <c r="R118" i="8"/>
  <c r="P118" i="8"/>
  <c r="BI115" i="8"/>
  <c r="BH115" i="8"/>
  <c r="BG115" i="8"/>
  <c r="BF115" i="8"/>
  <c r="T115" i="8"/>
  <c r="R115" i="8"/>
  <c r="P115" i="8"/>
  <c r="BI112" i="8"/>
  <c r="BH112" i="8"/>
  <c r="BG112" i="8"/>
  <c r="BF112" i="8"/>
  <c r="T112" i="8"/>
  <c r="R112" i="8"/>
  <c r="P112" i="8"/>
  <c r="BI109" i="8"/>
  <c r="BH109" i="8"/>
  <c r="BG109" i="8"/>
  <c r="BF109" i="8"/>
  <c r="T109" i="8"/>
  <c r="R109" i="8"/>
  <c r="P109" i="8"/>
  <c r="BI106" i="8"/>
  <c r="BH106" i="8"/>
  <c r="BG106" i="8"/>
  <c r="BF106" i="8"/>
  <c r="T106" i="8"/>
  <c r="R106" i="8"/>
  <c r="P106" i="8"/>
  <c r="BI100" i="8"/>
  <c r="BH100" i="8"/>
  <c r="BG100" i="8"/>
  <c r="BF100" i="8"/>
  <c r="T100" i="8"/>
  <c r="R100" i="8"/>
  <c r="P100" i="8"/>
  <c r="BI97" i="8"/>
  <c r="BH97" i="8"/>
  <c r="BG97" i="8"/>
  <c r="BF97" i="8"/>
  <c r="T97" i="8"/>
  <c r="R97" i="8"/>
  <c r="P97" i="8"/>
  <c r="BI93" i="8"/>
  <c r="BH93" i="8"/>
  <c r="BG93" i="8"/>
  <c r="BF93" i="8"/>
  <c r="T93" i="8"/>
  <c r="R93" i="8"/>
  <c r="P93" i="8"/>
  <c r="BI90" i="8"/>
  <c r="BH90" i="8"/>
  <c r="BG90" i="8"/>
  <c r="BF90" i="8"/>
  <c r="T90" i="8"/>
  <c r="R90" i="8"/>
  <c r="P90" i="8"/>
  <c r="BI86" i="8"/>
  <c r="BH86" i="8"/>
  <c r="BG86" i="8"/>
  <c r="BF86" i="8"/>
  <c r="T86" i="8"/>
  <c r="R86" i="8"/>
  <c r="P86" i="8"/>
  <c r="J82" i="8"/>
  <c r="F81" i="8"/>
  <c r="F79" i="8"/>
  <c r="E77" i="8"/>
  <c r="J59" i="8"/>
  <c r="F58" i="8"/>
  <c r="F56" i="8"/>
  <c r="E54" i="8"/>
  <c r="J23" i="8"/>
  <c r="E23" i="8"/>
  <c r="J81" i="8"/>
  <c r="J22" i="8"/>
  <c r="J20" i="8"/>
  <c r="E20" i="8"/>
  <c r="F59" i="8"/>
  <c r="J19" i="8"/>
  <c r="J14" i="8"/>
  <c r="J79" i="8" s="1"/>
  <c r="E7" i="8"/>
  <c r="E50" i="8" s="1"/>
  <c r="J39" i="7"/>
  <c r="J38" i="7"/>
  <c r="AY63" i="1"/>
  <c r="J37" i="7"/>
  <c r="AX63" i="1" s="1"/>
  <c r="BI88" i="7"/>
  <c r="BH88" i="7"/>
  <c r="BG88" i="7"/>
  <c r="BF88" i="7"/>
  <c r="T88" i="7"/>
  <c r="R88" i="7"/>
  <c r="P88" i="7"/>
  <c r="BI86" i="7"/>
  <c r="BH86" i="7"/>
  <c r="BG86" i="7"/>
  <c r="BF86" i="7"/>
  <c r="T86" i="7"/>
  <c r="R86" i="7"/>
  <c r="P86" i="7"/>
  <c r="J82" i="7"/>
  <c r="F81" i="7"/>
  <c r="F79" i="7"/>
  <c r="E77" i="7"/>
  <c r="J59" i="7"/>
  <c r="F58" i="7"/>
  <c r="F56" i="7"/>
  <c r="E54" i="7"/>
  <c r="J23" i="7"/>
  <c r="E23" i="7"/>
  <c r="J58" i="7" s="1"/>
  <c r="J22" i="7"/>
  <c r="J20" i="7"/>
  <c r="E20" i="7"/>
  <c r="F82" i="7" s="1"/>
  <c r="J19" i="7"/>
  <c r="J14" i="7"/>
  <c r="J79" i="7" s="1"/>
  <c r="E7" i="7"/>
  <c r="E73" i="7"/>
  <c r="J39" i="6"/>
  <c r="J38" i="6"/>
  <c r="AY62" i="1"/>
  <c r="J37" i="6"/>
  <c r="AX62" i="1" s="1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2" i="6"/>
  <c r="BH182" i="6"/>
  <c r="BG182" i="6"/>
  <c r="BF182" i="6"/>
  <c r="T182" i="6"/>
  <c r="R182" i="6"/>
  <c r="P182" i="6"/>
  <c r="BI178" i="6"/>
  <c r="BH178" i="6"/>
  <c r="BG178" i="6"/>
  <c r="BF178" i="6"/>
  <c r="T178" i="6"/>
  <c r="R178" i="6"/>
  <c r="P178" i="6"/>
  <c r="BI174" i="6"/>
  <c r="BH174" i="6"/>
  <c r="BG174" i="6"/>
  <c r="BF174" i="6"/>
  <c r="T174" i="6"/>
  <c r="R174" i="6"/>
  <c r="P174" i="6"/>
  <c r="BI170" i="6"/>
  <c r="BH170" i="6"/>
  <c r="BG170" i="6"/>
  <c r="BF170" i="6"/>
  <c r="T170" i="6"/>
  <c r="R170" i="6"/>
  <c r="P170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R118" i="6"/>
  <c r="P118" i="6"/>
  <c r="BI115" i="6"/>
  <c r="BH115" i="6"/>
  <c r="BG115" i="6"/>
  <c r="BF115" i="6"/>
  <c r="T115" i="6"/>
  <c r="R115" i="6"/>
  <c r="P115" i="6"/>
  <c r="BI112" i="6"/>
  <c r="BH112" i="6"/>
  <c r="BG112" i="6"/>
  <c r="BF112" i="6"/>
  <c r="T112" i="6"/>
  <c r="R112" i="6"/>
  <c r="P112" i="6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0" i="6"/>
  <c r="BH100" i="6"/>
  <c r="BG100" i="6"/>
  <c r="BF100" i="6"/>
  <c r="T100" i="6"/>
  <c r="R100" i="6"/>
  <c r="P100" i="6"/>
  <c r="BI97" i="6"/>
  <c r="BH97" i="6"/>
  <c r="BG97" i="6"/>
  <c r="BF97" i="6"/>
  <c r="T97" i="6"/>
  <c r="R97" i="6"/>
  <c r="P97" i="6"/>
  <c r="BI93" i="6"/>
  <c r="BH93" i="6"/>
  <c r="BG93" i="6"/>
  <c r="BF93" i="6"/>
  <c r="T93" i="6"/>
  <c r="R93" i="6"/>
  <c r="P93" i="6"/>
  <c r="BI90" i="6"/>
  <c r="BH90" i="6"/>
  <c r="BG90" i="6"/>
  <c r="BF90" i="6"/>
  <c r="T90" i="6"/>
  <c r="R90" i="6"/>
  <c r="P90" i="6"/>
  <c r="BI86" i="6"/>
  <c r="BH86" i="6"/>
  <c r="BG86" i="6"/>
  <c r="BF86" i="6"/>
  <c r="T86" i="6"/>
  <c r="R86" i="6"/>
  <c r="P86" i="6"/>
  <c r="J82" i="6"/>
  <c r="F81" i="6"/>
  <c r="F79" i="6"/>
  <c r="E77" i="6"/>
  <c r="J59" i="6"/>
  <c r="F58" i="6"/>
  <c r="F56" i="6"/>
  <c r="E54" i="6"/>
  <c r="J23" i="6"/>
  <c r="E23" i="6"/>
  <c r="J58" i="6" s="1"/>
  <c r="J22" i="6"/>
  <c r="J20" i="6"/>
  <c r="E20" i="6"/>
  <c r="F59" i="6" s="1"/>
  <c r="J19" i="6"/>
  <c r="J14" i="6"/>
  <c r="J56" i="6"/>
  <c r="E7" i="6"/>
  <c r="E50" i="6" s="1"/>
  <c r="J39" i="5"/>
  <c r="J38" i="5"/>
  <c r="AY60" i="1" s="1"/>
  <c r="J37" i="5"/>
  <c r="AX60" i="1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J82" i="5"/>
  <c r="F81" i="5"/>
  <c r="F79" i="5"/>
  <c r="E77" i="5"/>
  <c r="J59" i="5"/>
  <c r="F58" i="5"/>
  <c r="F56" i="5"/>
  <c r="E54" i="5"/>
  <c r="J23" i="5"/>
  <c r="E23" i="5"/>
  <c r="J81" i="5"/>
  <c r="J22" i="5"/>
  <c r="J20" i="5"/>
  <c r="E20" i="5"/>
  <c r="F59" i="5"/>
  <c r="J19" i="5"/>
  <c r="J14" i="5"/>
  <c r="J79" i="5" s="1"/>
  <c r="E7" i="5"/>
  <c r="E73" i="5" s="1"/>
  <c r="J39" i="4"/>
  <c r="J38" i="4"/>
  <c r="AY59" i="1"/>
  <c r="J37" i="4"/>
  <c r="AX59" i="1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3" i="4"/>
  <c r="BH93" i="4"/>
  <c r="BG93" i="4"/>
  <c r="BF93" i="4"/>
  <c r="T93" i="4"/>
  <c r="R93" i="4"/>
  <c r="P93" i="4"/>
  <c r="BI90" i="4"/>
  <c r="BH90" i="4"/>
  <c r="BG90" i="4"/>
  <c r="BF90" i="4"/>
  <c r="T90" i="4"/>
  <c r="R90" i="4"/>
  <c r="P90" i="4"/>
  <c r="BI86" i="4"/>
  <c r="BH86" i="4"/>
  <c r="BG86" i="4"/>
  <c r="BF86" i="4"/>
  <c r="T86" i="4"/>
  <c r="R86" i="4"/>
  <c r="P86" i="4"/>
  <c r="J82" i="4"/>
  <c r="F81" i="4"/>
  <c r="F79" i="4"/>
  <c r="E77" i="4"/>
  <c r="J59" i="4"/>
  <c r="F58" i="4"/>
  <c r="F56" i="4"/>
  <c r="E54" i="4"/>
  <c r="J23" i="4"/>
  <c r="E23" i="4"/>
  <c r="J81" i="4" s="1"/>
  <c r="J22" i="4"/>
  <c r="J20" i="4"/>
  <c r="E20" i="4"/>
  <c r="F59" i="4" s="1"/>
  <c r="J19" i="4"/>
  <c r="J14" i="4"/>
  <c r="J79" i="4"/>
  <c r="E7" i="4"/>
  <c r="E50" i="4" s="1"/>
  <c r="J39" i="3"/>
  <c r="J38" i="3"/>
  <c r="AY57" i="1" s="1"/>
  <c r="J37" i="3"/>
  <c r="AX57" i="1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J82" i="3"/>
  <c r="F81" i="3"/>
  <c r="F79" i="3"/>
  <c r="E77" i="3"/>
  <c r="J59" i="3"/>
  <c r="F58" i="3"/>
  <c r="F56" i="3"/>
  <c r="E54" i="3"/>
  <c r="J23" i="3"/>
  <c r="E23" i="3"/>
  <c r="J81" i="3" s="1"/>
  <c r="J22" i="3"/>
  <c r="J20" i="3"/>
  <c r="E20" i="3"/>
  <c r="F82" i="3" s="1"/>
  <c r="J19" i="3"/>
  <c r="J14" i="3"/>
  <c r="J79" i="3"/>
  <c r="E7" i="3"/>
  <c r="E73" i="3"/>
  <c r="J39" i="2"/>
  <c r="J38" i="2"/>
  <c r="AY56" i="1" s="1"/>
  <c r="J37" i="2"/>
  <c r="AX56" i="1" s="1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2" i="2"/>
  <c r="BH92" i="2"/>
  <c r="BG92" i="2"/>
  <c r="BF92" i="2"/>
  <c r="T92" i="2"/>
  <c r="R92" i="2"/>
  <c r="P92" i="2"/>
  <c r="BI86" i="2"/>
  <c r="BH86" i="2"/>
  <c r="BG86" i="2"/>
  <c r="BF86" i="2"/>
  <c r="T86" i="2"/>
  <c r="R86" i="2"/>
  <c r="P86" i="2"/>
  <c r="J82" i="2"/>
  <c r="F81" i="2"/>
  <c r="F79" i="2"/>
  <c r="E77" i="2"/>
  <c r="J59" i="2"/>
  <c r="F58" i="2"/>
  <c r="F56" i="2"/>
  <c r="E54" i="2"/>
  <c r="J23" i="2"/>
  <c r="E23" i="2"/>
  <c r="J58" i="2" s="1"/>
  <c r="J22" i="2"/>
  <c r="J20" i="2"/>
  <c r="E20" i="2"/>
  <c r="F59" i="2" s="1"/>
  <c r="J19" i="2"/>
  <c r="J14" i="2"/>
  <c r="J56" i="2" s="1"/>
  <c r="E7" i="2"/>
  <c r="E73" i="2"/>
  <c r="L50" i="1"/>
  <c r="AM50" i="1"/>
  <c r="AM49" i="1"/>
  <c r="L49" i="1"/>
  <c r="AM47" i="1"/>
  <c r="L47" i="1"/>
  <c r="L45" i="1"/>
  <c r="L44" i="1"/>
  <c r="BK104" i="21"/>
  <c r="J98" i="21"/>
  <c r="J86" i="21"/>
  <c r="BK165" i="19"/>
  <c r="J153" i="19"/>
  <c r="BK142" i="19"/>
  <c r="BK123" i="19"/>
  <c r="J106" i="19"/>
  <c r="BK90" i="19"/>
  <c r="BK86" i="18"/>
  <c r="J161" i="17"/>
  <c r="BK148" i="17"/>
  <c r="J97" i="17"/>
  <c r="J86" i="16"/>
  <c r="J188" i="15"/>
  <c r="J168" i="15"/>
  <c r="J152" i="15"/>
  <c r="BK134" i="15"/>
  <c r="J107" i="15"/>
  <c r="BK97" i="15"/>
  <c r="BK93" i="14"/>
  <c r="BK86" i="14"/>
  <c r="J168" i="13"/>
  <c r="BK141" i="13"/>
  <c r="J127" i="13"/>
  <c r="J93" i="13"/>
  <c r="J185" i="12"/>
  <c r="J173" i="12"/>
  <c r="J157" i="12"/>
  <c r="BK136" i="12"/>
  <c r="J124" i="12"/>
  <c r="J86" i="11"/>
  <c r="J174" i="10"/>
  <c r="BK160" i="10"/>
  <c r="BK157" i="10"/>
  <c r="BK145" i="10"/>
  <c r="J126" i="10"/>
  <c r="BK93" i="10"/>
  <c r="J92" i="9"/>
  <c r="J86" i="9"/>
  <c r="BK186" i="8"/>
  <c r="J131" i="8"/>
  <c r="BK93" i="8"/>
  <c r="BK186" i="6"/>
  <c r="BK161" i="6"/>
  <c r="BK141" i="6"/>
  <c r="J129" i="6"/>
  <c r="J118" i="6"/>
  <c r="J97" i="6"/>
  <c r="J186" i="4"/>
  <c r="BK167" i="4"/>
  <c r="BK133" i="4"/>
  <c r="BK121" i="4"/>
  <c r="J112" i="4"/>
  <c r="J109" i="4"/>
  <c r="BK167" i="2"/>
  <c r="BK137" i="2"/>
  <c r="J123" i="2"/>
  <c r="J103" i="2"/>
  <c r="BK92" i="2"/>
  <c r="BK95" i="21"/>
  <c r="J157" i="19"/>
  <c r="BK148" i="19"/>
  <c r="J142" i="19"/>
  <c r="BK127" i="19"/>
  <c r="BK118" i="19"/>
  <c r="BK100" i="19"/>
  <c r="J93" i="19"/>
  <c r="BK133" i="17"/>
  <c r="J121" i="17"/>
  <c r="BK109" i="17"/>
  <c r="BK188" i="15"/>
  <c r="BK176" i="15"/>
  <c r="J165" i="15"/>
  <c r="J140" i="15"/>
  <c r="J125" i="15"/>
  <c r="J97" i="15"/>
  <c r="J86" i="15"/>
  <c r="J86" i="14"/>
  <c r="J160" i="13"/>
  <c r="J152" i="13"/>
  <c r="J113" i="13"/>
  <c r="BK97" i="13"/>
  <c r="BK177" i="12"/>
  <c r="BK160" i="12"/>
  <c r="BK151" i="12"/>
  <c r="J139" i="12"/>
  <c r="J129" i="12"/>
  <c r="J100" i="12"/>
  <c r="J86" i="12"/>
  <c r="J194" i="10"/>
  <c r="BK167" i="10"/>
  <c r="BK151" i="10"/>
  <c r="BK118" i="10"/>
  <c r="BK109" i="10"/>
  <c r="BK92" i="9"/>
  <c r="J198" i="8"/>
  <c r="BK182" i="8"/>
  <c r="BK157" i="8"/>
  <c r="BK136" i="8"/>
  <c r="J124" i="8"/>
  <c r="J106" i="8"/>
  <c r="J86" i="8"/>
  <c r="J186" i="6"/>
  <c r="BK156" i="6"/>
  <c r="J153" i="6"/>
  <c r="BK138" i="6"/>
  <c r="J127" i="6"/>
  <c r="J115" i="6"/>
  <c r="BK106" i="6"/>
  <c r="BK182" i="4"/>
  <c r="BK164" i="4"/>
  <c r="BK157" i="4"/>
  <c r="BK145" i="4"/>
  <c r="BK127" i="4"/>
  <c r="BK112" i="4"/>
  <c r="BK90" i="4"/>
  <c r="J151" i="2"/>
  <c r="BK126" i="2"/>
  <c r="AS70" i="1"/>
  <c r="AS55" i="1"/>
  <c r="BK86" i="20"/>
  <c r="BK173" i="19"/>
  <c r="J148" i="19"/>
  <c r="BK125" i="19"/>
  <c r="BK121" i="19"/>
  <c r="J109" i="19"/>
  <c r="J90" i="19"/>
  <c r="J177" i="17"/>
  <c r="BK165" i="17"/>
  <c r="J150" i="17"/>
  <c r="BK142" i="17"/>
  <c r="J127" i="17"/>
  <c r="BK121" i="17"/>
  <c r="J112" i="17"/>
  <c r="BK93" i="17"/>
  <c r="BK86" i="17"/>
  <c r="BK192" i="15"/>
  <c r="J176" i="15"/>
  <c r="BK160" i="15"/>
  <c r="BK149" i="15"/>
  <c r="BK137" i="15"/>
  <c r="J122" i="15"/>
  <c r="BK113" i="15"/>
  <c r="J88" i="14"/>
  <c r="BK152" i="13"/>
  <c r="BK133" i="13"/>
  <c r="BK119" i="13"/>
  <c r="BK100" i="13"/>
  <c r="BK93" i="13"/>
  <c r="J177" i="12"/>
  <c r="BK165" i="12"/>
  <c r="BK157" i="12"/>
  <c r="J145" i="12"/>
  <c r="BK131" i="12"/>
  <c r="BK109" i="12"/>
  <c r="BK90" i="12"/>
  <c r="J186" i="10"/>
  <c r="BK174" i="10"/>
  <c r="J165" i="10"/>
  <c r="BK154" i="10"/>
  <c r="J145" i="10"/>
  <c r="J136" i="10"/>
  <c r="BK124" i="10"/>
  <c r="J106" i="10"/>
  <c r="J94" i="9"/>
  <c r="BK86" i="9"/>
  <c r="BK178" i="8"/>
  <c r="BK164" i="8"/>
  <c r="BK148" i="8"/>
  <c r="J139" i="8"/>
  <c r="J129" i="8"/>
  <c r="J118" i="8"/>
  <c r="BK100" i="8"/>
  <c r="J88" i="7"/>
  <c r="J190" i="6"/>
  <c r="BK163" i="6"/>
  <c r="J141" i="6"/>
  <c r="J131" i="6"/>
  <c r="J112" i="6"/>
  <c r="J100" i="6"/>
  <c r="BK86" i="5"/>
  <c r="J170" i="4"/>
  <c r="J157" i="4"/>
  <c r="J142" i="4"/>
  <c r="J133" i="4"/>
  <c r="J121" i="4"/>
  <c r="J106" i="4"/>
  <c r="J86" i="3"/>
  <c r="J155" i="2"/>
  <c r="BK130" i="2"/>
  <c r="BK109" i="2"/>
  <c r="J86" i="2"/>
  <c r="AS67" i="1"/>
  <c r="AS61" i="1"/>
  <c r="J36" i="20"/>
  <c r="AW82" i="1"/>
  <c r="F37" i="20"/>
  <c r="BB82" i="1" s="1"/>
  <c r="BK101" i="21"/>
  <c r="BK98" i="21"/>
  <c r="J173" i="19"/>
  <c r="J150" i="19"/>
  <c r="BK139" i="19"/>
  <c r="J130" i="19"/>
  <c r="J121" i="19"/>
  <c r="BK97" i="19"/>
  <c r="BK157" i="17"/>
  <c r="J145" i="17"/>
  <c r="BK130" i="17"/>
  <c r="J123" i="17"/>
  <c r="BK100" i="17"/>
  <c r="J86" i="17"/>
  <c r="J163" i="15"/>
  <c r="J137" i="15"/>
  <c r="BK125" i="15"/>
  <c r="BK107" i="15"/>
  <c r="J100" i="15"/>
  <c r="BK86" i="15"/>
  <c r="BK164" i="13"/>
  <c r="J133" i="13"/>
  <c r="BK122" i="13"/>
  <c r="BK110" i="13"/>
  <c r="BK104" i="13"/>
  <c r="BK86" i="13"/>
  <c r="BK145" i="12"/>
  <c r="J127" i="12"/>
  <c r="BK100" i="12"/>
  <c r="BK86" i="12"/>
  <c r="BK190" i="10"/>
  <c r="J170" i="10"/>
  <c r="BK139" i="10"/>
  <c r="BK130" i="10"/>
  <c r="BK121" i="10"/>
  <c r="J112" i="10"/>
  <c r="J90" i="10"/>
  <c r="BK94" i="9"/>
  <c r="J190" i="8"/>
  <c r="J164" i="8"/>
  <c r="J154" i="8"/>
  <c r="BK139" i="8"/>
  <c r="BK133" i="8"/>
  <c r="BK112" i="8"/>
  <c r="J90" i="8"/>
  <c r="BK170" i="6"/>
  <c r="J158" i="6"/>
  <c r="J135" i="6"/>
  <c r="BK127" i="6"/>
  <c r="BK100" i="6"/>
  <c r="J90" i="5"/>
  <c r="BK194" i="4"/>
  <c r="J182" i="4"/>
  <c r="BK162" i="4"/>
  <c r="BK136" i="4"/>
  <c r="BK118" i="4"/>
  <c r="J86" i="4"/>
  <c r="BK151" i="2"/>
  <c r="J134" i="2"/>
  <c r="J120" i="2"/>
  <c r="J109" i="2"/>
  <c r="J96" i="2"/>
  <c r="AS74" i="1"/>
  <c r="J97" i="19"/>
  <c r="J165" i="17"/>
  <c r="J130" i="17"/>
  <c r="BK118" i="17"/>
  <c r="BK106" i="17"/>
  <c r="BK168" i="15"/>
  <c r="J160" i="15"/>
  <c r="BK152" i="15"/>
  <c r="J128" i="15"/>
  <c r="BK110" i="15"/>
  <c r="J95" i="14"/>
  <c r="BK156" i="13"/>
  <c r="BK144" i="13"/>
  <c r="J125" i="13"/>
  <c r="J104" i="13"/>
  <c r="BK90" i="13"/>
  <c r="BK169" i="12"/>
  <c r="BK142" i="12"/>
  <c r="J133" i="12"/>
  <c r="BK124" i="12"/>
  <c r="J115" i="12"/>
  <c r="BK106" i="12"/>
  <c r="BK93" i="12"/>
  <c r="BK86" i="11"/>
  <c r="J182" i="10"/>
  <c r="BK165" i="10"/>
  <c r="J133" i="10"/>
  <c r="BK90" i="10"/>
  <c r="J90" i="9"/>
  <c r="BK194" i="8"/>
  <c r="BK174" i="8"/>
  <c r="BK151" i="8"/>
  <c r="BK127" i="8"/>
  <c r="J93" i="8"/>
  <c r="J86" i="7"/>
  <c r="BK182" i="6"/>
  <c r="J174" i="6"/>
  <c r="J161" i="6"/>
  <c r="BK144" i="6"/>
  <c r="BK129" i="6"/>
  <c r="BK118" i="6"/>
  <c r="J109" i="6"/>
  <c r="BK97" i="6"/>
  <c r="J86" i="6"/>
  <c r="J167" i="4"/>
  <c r="BK151" i="4"/>
  <c r="J139" i="4"/>
  <c r="J115" i="4"/>
  <c r="BK100" i="4"/>
  <c r="J88" i="3"/>
  <c r="BK112" i="2"/>
  <c r="BK106" i="2"/>
  <c r="J106" i="2"/>
  <c r="J99" i="2"/>
  <c r="J92" i="2"/>
  <c r="BK86" i="2"/>
  <c r="AS80" i="1"/>
  <c r="AS58" i="1"/>
  <c r="BK93" i="21"/>
  <c r="J177" i="19"/>
  <c r="J165" i="19"/>
  <c r="BK161" i="19"/>
  <c r="BK130" i="19"/>
  <c r="J118" i="19"/>
  <c r="BK112" i="19"/>
  <c r="BK93" i="19"/>
  <c r="BK177" i="17"/>
  <c r="BK161" i="17"/>
  <c r="J148" i="17"/>
  <c r="J133" i="17"/>
  <c r="J118" i="17"/>
  <c r="J106" i="17"/>
  <c r="J90" i="17"/>
  <c r="BK88" i="16"/>
  <c r="BK184" i="15"/>
  <c r="BK165" i="15"/>
  <c r="BK158" i="15"/>
  <c r="J146" i="15"/>
  <c r="BK132" i="15"/>
  <c r="J119" i="15"/>
  <c r="J110" i="15"/>
  <c r="BK95" i="14"/>
  <c r="J156" i="13"/>
  <c r="J141" i="13"/>
  <c r="BK125" i="13"/>
  <c r="BK113" i="13"/>
  <c r="J97" i="13"/>
  <c r="BK189" i="12"/>
  <c r="BK173" i="12"/>
  <c r="J160" i="12"/>
  <c r="J148" i="12"/>
  <c r="BK133" i="12"/>
  <c r="J121" i="12"/>
  <c r="J106" i="12"/>
  <c r="BK88" i="11"/>
  <c r="J178" i="10"/>
  <c r="J162" i="10"/>
  <c r="J151" i="10"/>
  <c r="J142" i="10"/>
  <c r="J130" i="10"/>
  <c r="J121" i="10"/>
  <c r="BK100" i="10"/>
  <c r="BK88" i="9"/>
  <c r="J186" i="8"/>
  <c r="BK167" i="8"/>
  <c r="J151" i="8"/>
  <c r="BK142" i="8"/>
  <c r="BK131" i="8"/>
  <c r="BK124" i="8"/>
  <c r="J112" i="8"/>
  <c r="BK97" i="8"/>
  <c r="BK86" i="7"/>
  <c r="J178" i="6"/>
  <c r="BK147" i="6"/>
  <c r="J138" i="6"/>
  <c r="BK124" i="6"/>
  <c r="BK109" i="6"/>
  <c r="J93" i="6"/>
  <c r="BK186" i="4"/>
  <c r="J164" i="4"/>
  <c r="BK148" i="4"/>
  <c r="J136" i="4"/>
  <c r="BK124" i="4"/>
  <c r="BK109" i="4"/>
  <c r="J90" i="4"/>
  <c r="J167" i="2"/>
  <c r="BK147" i="2"/>
  <c r="BK123" i="2"/>
  <c r="J116" i="2"/>
  <c r="BK103" i="2"/>
  <c r="AS83" i="1"/>
  <c r="AS64" i="1"/>
  <c r="F38" i="20"/>
  <c r="BC82" i="1"/>
  <c r="F39" i="18"/>
  <c r="BD79" i="1" s="1"/>
  <c r="F38" i="18"/>
  <c r="BC79" i="1"/>
  <c r="J104" i="21"/>
  <c r="BK91" i="21"/>
  <c r="J86" i="20"/>
  <c r="J161" i="19"/>
  <c r="J145" i="19"/>
  <c r="BK136" i="19"/>
  <c r="J127" i="19"/>
  <c r="J112" i="19"/>
  <c r="J173" i="17"/>
  <c r="BK150" i="17"/>
  <c r="J136" i="17"/>
  <c r="J109" i="17"/>
  <c r="J93" i="17"/>
  <c r="J184" i="15"/>
  <c r="J155" i="15"/>
  <c r="J143" i="15"/>
  <c r="BK128" i="15"/>
  <c r="J116" i="15"/>
  <c r="BK100" i="15"/>
  <c r="BK88" i="14"/>
  <c r="BK172" i="13"/>
  <c r="J148" i="13"/>
  <c r="BK130" i="13"/>
  <c r="J116" i="13"/>
  <c r="J107" i="13"/>
  <c r="J181" i="12"/>
  <c r="J151" i="12"/>
  <c r="J131" i="12"/>
  <c r="BK115" i="12"/>
  <c r="J93" i="12"/>
  <c r="J88" i="11"/>
  <c r="BK178" i="10"/>
  <c r="J154" i="10"/>
  <c r="BK136" i="10"/>
  <c r="BK128" i="10"/>
  <c r="J118" i="10"/>
  <c r="BK106" i="10"/>
  <c r="BK86" i="10"/>
  <c r="J194" i="8"/>
  <c r="BK171" i="8"/>
  <c r="J157" i="8"/>
  <c r="J142" i="8"/>
  <c r="J136" i="8"/>
  <c r="BK118" i="8"/>
  <c r="BK106" i="8"/>
  <c r="BK88" i="7"/>
  <c r="J163" i="6"/>
  <c r="J133" i="6"/>
  <c r="J121" i="6"/>
  <c r="J90" i="6"/>
  <c r="BK88" i="5"/>
  <c r="J194" i="4"/>
  <c r="BK178" i="4"/>
  <c r="BK154" i="4"/>
  <c r="J131" i="4"/>
  <c r="J127" i="4"/>
  <c r="BK106" i="4"/>
  <c r="J97" i="4"/>
  <c r="BK88" i="3"/>
  <c r="J163" i="2"/>
  <c r="J130" i="2"/>
  <c r="J112" i="2"/>
  <c r="J95" i="21"/>
  <c r="J91" i="21"/>
  <c r="BK86" i="21"/>
  <c r="BK153" i="19"/>
  <c r="BK145" i="19"/>
  <c r="BK133" i="19"/>
  <c r="BK109" i="19"/>
  <c r="J86" i="19"/>
  <c r="BK153" i="17"/>
  <c r="BK136" i="17"/>
  <c r="BK123" i="17"/>
  <c r="BK112" i="17"/>
  <c r="BK90" i="17"/>
  <c r="J158" i="15"/>
  <c r="BK146" i="15"/>
  <c r="J134" i="15"/>
  <c r="BK119" i="15"/>
  <c r="J90" i="15"/>
  <c r="BK90" i="14"/>
  <c r="BK148" i="13"/>
  <c r="BK127" i="13"/>
  <c r="J122" i="13"/>
  <c r="J100" i="13"/>
  <c r="BK181" i="12"/>
  <c r="BK162" i="12"/>
  <c r="J154" i="12"/>
  <c r="BK121" i="12"/>
  <c r="J112" i="12"/>
  <c r="J97" i="12"/>
  <c r="BK186" i="10"/>
  <c r="BK170" i="10"/>
  <c r="J160" i="10"/>
  <c r="J128" i="10"/>
  <c r="BK112" i="10"/>
  <c r="J97" i="10"/>
  <c r="J178" i="8"/>
  <c r="J167" i="8"/>
  <c r="BK159" i="8"/>
  <c r="J148" i="8"/>
  <c r="BK121" i="8"/>
  <c r="J97" i="8"/>
  <c r="BK178" i="6"/>
  <c r="J170" i="6"/>
  <c r="BK158" i="6"/>
  <c r="BK153" i="6"/>
  <c r="J150" i="6"/>
  <c r="J124" i="6"/>
  <c r="BK90" i="6"/>
  <c r="J86" i="5"/>
  <c r="BK174" i="4"/>
  <c r="J162" i="4"/>
  <c r="J154" i="4"/>
  <c r="BK142" i="4"/>
  <c r="J124" i="4"/>
  <c r="J159" i="2"/>
  <c r="J147" i="2"/>
  <c r="BK134" i="2"/>
  <c r="J169" i="19"/>
  <c r="J136" i="19"/>
  <c r="J123" i="19"/>
  <c r="BK115" i="19"/>
  <c r="BK106" i="19"/>
  <c r="J86" i="18"/>
  <c r="BK169" i="17"/>
  <c r="J157" i="17"/>
  <c r="BK145" i="17"/>
  <c r="J139" i="17"/>
  <c r="BK125" i="17"/>
  <c r="BK115" i="17"/>
  <c r="J100" i="17"/>
  <c r="BK86" i="16"/>
  <c r="J180" i="15"/>
  <c r="BK163" i="15"/>
  <c r="BK155" i="15"/>
  <c r="BK140" i="15"/>
  <c r="BK130" i="15"/>
  <c r="BK116" i="15"/>
  <c r="J93" i="15"/>
  <c r="J164" i="13"/>
  <c r="J144" i="13"/>
  <c r="J130" i="13"/>
  <c r="BK116" i="13"/>
  <c r="J110" i="13"/>
  <c r="J90" i="13"/>
  <c r="BK185" i="12"/>
  <c r="J169" i="12"/>
  <c r="BK154" i="12"/>
  <c r="BK139" i="12"/>
  <c r="BK127" i="12"/>
  <c r="BK118" i="12"/>
  <c r="BK97" i="12"/>
  <c r="J90" i="11"/>
  <c r="BK182" i="10"/>
  <c r="J167" i="10"/>
  <c r="J157" i="10"/>
  <c r="J148" i="10"/>
  <c r="J139" i="10"/>
  <c r="BK126" i="10"/>
  <c r="J109" i="10"/>
  <c r="J93" i="10"/>
  <c r="BK90" i="9"/>
  <c r="BK190" i="8"/>
  <c r="J174" i="8"/>
  <c r="BK162" i="8"/>
  <c r="J145" i="8"/>
  <c r="J133" i="8"/>
  <c r="J127" i="8"/>
  <c r="BK115" i="8"/>
  <c r="BK109" i="8"/>
  <c r="BK86" i="8"/>
  <c r="J182" i="6"/>
  <c r="BK174" i="6"/>
  <c r="J144" i="6"/>
  <c r="BK135" i="6"/>
  <c r="BK115" i="6"/>
  <c r="J106" i="6"/>
  <c r="J88" i="5"/>
  <c r="J178" i="4"/>
  <c r="J159" i="4"/>
  <c r="J151" i="4"/>
  <c r="BK139" i="4"/>
  <c r="J129" i="4"/>
  <c r="J118" i="4"/>
  <c r="BK97" i="4"/>
  <c r="BK86" i="4"/>
  <c r="BK159" i="2"/>
  <c r="J137" i="2"/>
  <c r="J126" i="2"/>
  <c r="BK120" i="2"/>
  <c r="BK96" i="2"/>
  <c r="AS77" i="1"/>
  <c r="F39" i="20"/>
  <c r="BD82" i="1"/>
  <c r="F36" i="18"/>
  <c r="BA79" i="1" s="1"/>
  <c r="F37" i="18"/>
  <c r="BB79" i="1"/>
  <c r="J101" i="21"/>
  <c r="J93" i="21"/>
  <c r="J89" i="21"/>
  <c r="BK177" i="19"/>
  <c r="BK157" i="19"/>
  <c r="J133" i="19"/>
  <c r="J100" i="19"/>
  <c r="BK86" i="19"/>
  <c r="J169" i="17"/>
  <c r="J153" i="17"/>
  <c r="BK139" i="17"/>
  <c r="BK127" i="17"/>
  <c r="J88" i="16"/>
  <c r="J192" i="15"/>
  <c r="BK172" i="15"/>
  <c r="J149" i="15"/>
  <c r="J132" i="15"/>
  <c r="BK122" i="15"/>
  <c r="BK90" i="15"/>
  <c r="J90" i="14"/>
  <c r="J172" i="13"/>
  <c r="BK160" i="13"/>
  <c r="BK137" i="13"/>
  <c r="J119" i="13"/>
  <c r="J189" i="12"/>
  <c r="J162" i="12"/>
  <c r="J142" i="12"/>
  <c r="BK129" i="12"/>
  <c r="BK112" i="12"/>
  <c r="J90" i="12"/>
  <c r="BK162" i="10"/>
  <c r="BK148" i="10"/>
  <c r="BK133" i="10"/>
  <c r="J124" i="10"/>
  <c r="BK115" i="10"/>
  <c r="BK97" i="10"/>
  <c r="J88" i="9"/>
  <c r="BK198" i="8"/>
  <c r="J182" i="8"/>
  <c r="J159" i="8"/>
  <c r="BK145" i="8"/>
  <c r="J121" i="8"/>
  <c r="J109" i="8"/>
  <c r="J100" i="8"/>
  <c r="J166" i="6"/>
  <c r="J147" i="6"/>
  <c r="BK131" i="6"/>
  <c r="BK93" i="6"/>
  <c r="BK86" i="6"/>
  <c r="BK190" i="4"/>
  <c r="J174" i="4"/>
  <c r="J145" i="4"/>
  <c r="BK129" i="4"/>
  <c r="BK115" i="4"/>
  <c r="J100" i="4"/>
  <c r="J93" i="4"/>
  <c r="BK86" i="3"/>
  <c r="BK143" i="2"/>
  <c r="BK116" i="2"/>
  <c r="BK99" i="2"/>
  <c r="BK89" i="21"/>
  <c r="BK169" i="19"/>
  <c r="BK150" i="19"/>
  <c r="J139" i="19"/>
  <c r="J125" i="19"/>
  <c r="J115" i="19"/>
  <c r="BK173" i="17"/>
  <c r="J142" i="17"/>
  <c r="J125" i="17"/>
  <c r="J115" i="17"/>
  <c r="BK97" i="17"/>
  <c r="BK180" i="15"/>
  <c r="J172" i="15"/>
  <c r="BK143" i="15"/>
  <c r="J130" i="15"/>
  <c r="J113" i="15"/>
  <c r="BK93" i="15"/>
  <c r="J93" i="14"/>
  <c r="BK168" i="13"/>
  <c r="J137" i="13"/>
  <c r="BK107" i="13"/>
  <c r="J86" i="13"/>
  <c r="J165" i="12"/>
  <c r="BK148" i="12"/>
  <c r="J136" i="12"/>
  <c r="J118" i="12"/>
  <c r="J109" i="12"/>
  <c r="BK90" i="11"/>
  <c r="BK194" i="10"/>
  <c r="J190" i="10"/>
  <c r="BK142" i="10"/>
  <c r="J115" i="10"/>
  <c r="J100" i="10"/>
  <c r="J86" i="10"/>
  <c r="J171" i="8"/>
  <c r="J162" i="8"/>
  <c r="BK154" i="8"/>
  <c r="BK129" i="8"/>
  <c r="J115" i="8"/>
  <c r="BK90" i="8"/>
  <c r="BK190" i="6"/>
  <c r="BK166" i="6"/>
  <c r="J156" i="6"/>
  <c r="BK150" i="6"/>
  <c r="BK133" i="6"/>
  <c r="BK121" i="6"/>
  <c r="BK112" i="6"/>
  <c r="BK90" i="5"/>
  <c r="J190" i="4"/>
  <c r="BK170" i="4"/>
  <c r="BK159" i="4"/>
  <c r="J148" i="4"/>
  <c r="BK131" i="4"/>
  <c r="BK93" i="4"/>
  <c r="BK163" i="2"/>
  <c r="BK155" i="2"/>
  <c r="J143" i="2"/>
  <c r="R85" i="2" l="1"/>
  <c r="T85" i="3"/>
  <c r="T85" i="4"/>
  <c r="BK85" i="5"/>
  <c r="J85" i="5"/>
  <c r="T85" i="5"/>
  <c r="BK85" i="6"/>
  <c r="J85" i="6" s="1"/>
  <c r="J63" i="6" s="1"/>
  <c r="R85" i="6"/>
  <c r="P85" i="7"/>
  <c r="AU63" i="1" s="1"/>
  <c r="R85" i="8"/>
  <c r="T85" i="9"/>
  <c r="T85" i="10"/>
  <c r="P85" i="11"/>
  <c r="AU69" i="1"/>
  <c r="T85" i="12"/>
  <c r="T85" i="13"/>
  <c r="T85" i="14"/>
  <c r="P85" i="15"/>
  <c r="AU75" i="1" s="1"/>
  <c r="R85" i="16"/>
  <c r="T85" i="17"/>
  <c r="P85" i="19"/>
  <c r="AU81" i="1" s="1"/>
  <c r="AU80" i="1" s="1"/>
  <c r="T85" i="19"/>
  <c r="BK85" i="21"/>
  <c r="J85" i="21"/>
  <c r="J63" i="21" s="1"/>
  <c r="T85" i="2"/>
  <c r="R85" i="3"/>
  <c r="BK85" i="4"/>
  <c r="J85" i="4" s="1"/>
  <c r="J32" i="4" s="1"/>
  <c r="AG59" i="1" s="1"/>
  <c r="P85" i="4"/>
  <c r="AU59" i="1" s="1"/>
  <c r="P85" i="5"/>
  <c r="AU60" i="1" s="1"/>
  <c r="T85" i="6"/>
  <c r="BK85" i="7"/>
  <c r="J85" i="7"/>
  <c r="R85" i="7"/>
  <c r="T85" i="8"/>
  <c r="P85" i="9"/>
  <c r="AU66" i="1"/>
  <c r="R85" i="10"/>
  <c r="BK85" i="11"/>
  <c r="J85" i="11" s="1"/>
  <c r="J63" i="11" s="1"/>
  <c r="R85" i="11"/>
  <c r="BK85" i="12"/>
  <c r="J85" i="12" s="1"/>
  <c r="J63" i="12" s="1"/>
  <c r="R85" i="12"/>
  <c r="BK85" i="13"/>
  <c r="J85" i="13" s="1"/>
  <c r="J63" i="13" s="1"/>
  <c r="P85" i="13"/>
  <c r="AU72" i="1"/>
  <c r="R85" i="14"/>
  <c r="R85" i="15"/>
  <c r="T85" i="16"/>
  <c r="BK85" i="17"/>
  <c r="J85" i="17" s="1"/>
  <c r="J63" i="17" s="1"/>
  <c r="P85" i="17"/>
  <c r="AU78" i="1"/>
  <c r="R85" i="21"/>
  <c r="BK85" i="2"/>
  <c r="J85" i="2"/>
  <c r="J63" i="2"/>
  <c r="P85" i="2"/>
  <c r="AU56" i="1"/>
  <c r="BK85" i="3"/>
  <c r="J85" i="3"/>
  <c r="P85" i="3"/>
  <c r="AU57" i="1"/>
  <c r="R85" i="4"/>
  <c r="R85" i="5"/>
  <c r="P85" i="6"/>
  <c r="AU62" i="1"/>
  <c r="T85" i="7"/>
  <c r="BK85" i="8"/>
  <c r="J85" i="8" s="1"/>
  <c r="J63" i="8" s="1"/>
  <c r="P85" i="8"/>
  <c r="AU65" i="1"/>
  <c r="BK85" i="9"/>
  <c r="J85" i="9"/>
  <c r="R85" i="9"/>
  <c r="BK85" i="10"/>
  <c r="J85" i="10" s="1"/>
  <c r="J63" i="10" s="1"/>
  <c r="P85" i="10"/>
  <c r="AU68" i="1"/>
  <c r="T85" i="11"/>
  <c r="P85" i="12"/>
  <c r="AU71" i="1"/>
  <c r="R85" i="13"/>
  <c r="BK85" i="14"/>
  <c r="J85" i="14"/>
  <c r="J63" i="14"/>
  <c r="P85" i="14"/>
  <c r="AU73" i="1" s="1"/>
  <c r="BK85" i="15"/>
  <c r="J85" i="15"/>
  <c r="J63" i="15"/>
  <c r="T85" i="15"/>
  <c r="BK85" i="16"/>
  <c r="J85" i="16"/>
  <c r="P85" i="16"/>
  <c r="AU76" i="1" s="1"/>
  <c r="R85" i="17"/>
  <c r="BK85" i="19"/>
  <c r="J85" i="19"/>
  <c r="J63" i="19" s="1"/>
  <c r="R85" i="19"/>
  <c r="P85" i="21"/>
  <c r="AU84" i="1"/>
  <c r="T85" i="21"/>
  <c r="E50" i="2"/>
  <c r="J79" i="2"/>
  <c r="J81" i="2"/>
  <c r="F82" i="2"/>
  <c r="BE96" i="2"/>
  <c r="BE109" i="2"/>
  <c r="BE116" i="2"/>
  <c r="BE134" i="2"/>
  <c r="BE151" i="2"/>
  <c r="J56" i="3"/>
  <c r="J58" i="3"/>
  <c r="J56" i="4"/>
  <c r="J58" i="4"/>
  <c r="F82" i="4"/>
  <c r="BE100" i="4"/>
  <c r="BE112" i="4"/>
  <c r="BE118" i="4"/>
  <c r="BE124" i="4"/>
  <c r="BE131" i="4"/>
  <c r="BE136" i="4"/>
  <c r="BE139" i="4"/>
  <c r="BE170" i="4"/>
  <c r="BE174" i="4"/>
  <c r="E50" i="5"/>
  <c r="J56" i="5"/>
  <c r="J58" i="5"/>
  <c r="BE90" i="5"/>
  <c r="E73" i="6"/>
  <c r="F82" i="6"/>
  <c r="BE90" i="6"/>
  <c r="BE93" i="6"/>
  <c r="BE109" i="6"/>
  <c r="BE112" i="6"/>
  <c r="BE121" i="6"/>
  <c r="BE124" i="6"/>
  <c r="BE127" i="6"/>
  <c r="BE133" i="6"/>
  <c r="BE161" i="6"/>
  <c r="BE170" i="6"/>
  <c r="BE186" i="6"/>
  <c r="E50" i="7"/>
  <c r="J56" i="7"/>
  <c r="F59" i="7"/>
  <c r="J81" i="7"/>
  <c r="J56" i="8"/>
  <c r="E73" i="8"/>
  <c r="F82" i="8"/>
  <c r="BE97" i="8"/>
  <c r="BE100" i="8"/>
  <c r="BE106" i="8"/>
  <c r="BE112" i="8"/>
  <c r="BE121" i="8"/>
  <c r="BE129" i="8"/>
  <c r="BE148" i="8"/>
  <c r="BE154" i="8"/>
  <c r="BE159" i="8"/>
  <c r="BE162" i="8"/>
  <c r="BE164" i="8"/>
  <c r="BE174" i="8"/>
  <c r="BE182" i="8"/>
  <c r="E50" i="9"/>
  <c r="J56" i="9"/>
  <c r="F82" i="9"/>
  <c r="BE94" i="9"/>
  <c r="J56" i="10"/>
  <c r="F59" i="10"/>
  <c r="BE100" i="10"/>
  <c r="BE121" i="10"/>
  <c r="BE151" i="10"/>
  <c r="BE157" i="10"/>
  <c r="BE170" i="10"/>
  <c r="F59" i="11"/>
  <c r="J79" i="11"/>
  <c r="BE86" i="11"/>
  <c r="E73" i="12"/>
  <c r="J81" i="12"/>
  <c r="BE86" i="12"/>
  <c r="BE93" i="12"/>
  <c r="BE106" i="12"/>
  <c r="BE115" i="12"/>
  <c r="BE124" i="12"/>
  <c r="BE127" i="12"/>
  <c r="BE129" i="12"/>
  <c r="BE136" i="12"/>
  <c r="BE142" i="12"/>
  <c r="BE151" i="12"/>
  <c r="BE154" i="12"/>
  <c r="BE160" i="12"/>
  <c r="BE162" i="12"/>
  <c r="BE169" i="12"/>
  <c r="BE181" i="12"/>
  <c r="BE185" i="12"/>
  <c r="BE189" i="12"/>
  <c r="J79" i="13"/>
  <c r="F82" i="13"/>
  <c r="BE97" i="13"/>
  <c r="BE100" i="13"/>
  <c r="BE127" i="13"/>
  <c r="BE130" i="13"/>
  <c r="BE144" i="13"/>
  <c r="BE148" i="13"/>
  <c r="BE160" i="13"/>
  <c r="BE164" i="13"/>
  <c r="BE90" i="14"/>
  <c r="BE93" i="14"/>
  <c r="E50" i="15"/>
  <c r="J58" i="15"/>
  <c r="BE86" i="15"/>
  <c r="BE107" i="15"/>
  <c r="BE119" i="15"/>
  <c r="BE128" i="15"/>
  <c r="BE130" i="15"/>
  <c r="BE137" i="15"/>
  <c r="BE152" i="15"/>
  <c r="BE155" i="15"/>
  <c r="BE158" i="15"/>
  <c r="BE160" i="15"/>
  <c r="BE163" i="15"/>
  <c r="BE180" i="15"/>
  <c r="BE184" i="15"/>
  <c r="BE192" i="15"/>
  <c r="J56" i="16"/>
  <c r="F59" i="16"/>
  <c r="BE86" i="16"/>
  <c r="BE88" i="16"/>
  <c r="F59" i="17"/>
  <c r="J79" i="17"/>
  <c r="J81" i="17"/>
  <c r="BE90" i="17"/>
  <c r="BE112" i="17"/>
  <c r="BE118" i="17"/>
  <c r="BE123" i="17"/>
  <c r="BE139" i="17"/>
  <c r="BE142" i="17"/>
  <c r="BE157" i="17"/>
  <c r="BE161" i="17"/>
  <c r="BE173" i="17"/>
  <c r="BE177" i="17"/>
  <c r="E50" i="18"/>
  <c r="J58" i="18"/>
  <c r="BK85" i="18"/>
  <c r="J85" i="18"/>
  <c r="J63" i="18"/>
  <c r="J58" i="19"/>
  <c r="E73" i="19"/>
  <c r="J79" i="19"/>
  <c r="F82" i="19"/>
  <c r="BE90" i="19"/>
  <c r="BE93" i="19"/>
  <c r="BE100" i="19"/>
  <c r="BE112" i="19"/>
  <c r="BE118" i="19"/>
  <c r="BE123" i="19"/>
  <c r="BE127" i="19"/>
  <c r="BE133" i="19"/>
  <c r="BE145" i="19"/>
  <c r="BE157" i="19"/>
  <c r="BE169" i="19"/>
  <c r="BE173" i="19"/>
  <c r="J56" i="20"/>
  <c r="F59" i="20"/>
  <c r="E73" i="20"/>
  <c r="J81" i="20"/>
  <c r="BE86" i="2"/>
  <c r="BE103" i="2"/>
  <c r="BE112" i="2"/>
  <c r="BE120" i="2"/>
  <c r="BE130" i="2"/>
  <c r="BE143" i="2"/>
  <c r="BE163" i="2"/>
  <c r="E50" i="3"/>
  <c r="BE86" i="3"/>
  <c r="BE88" i="3"/>
  <c r="E73" i="4"/>
  <c r="BE90" i="4"/>
  <c r="BE97" i="4"/>
  <c r="BE106" i="4"/>
  <c r="BE115" i="4"/>
  <c r="BE121" i="4"/>
  <c r="BE127" i="4"/>
  <c r="BE129" i="4"/>
  <c r="BE133" i="4"/>
  <c r="BE151" i="4"/>
  <c r="BE154" i="4"/>
  <c r="BE164" i="4"/>
  <c r="BE178" i="4"/>
  <c r="BE182" i="4"/>
  <c r="F82" i="5"/>
  <c r="J79" i="6"/>
  <c r="J81" i="6"/>
  <c r="BE97" i="6"/>
  <c r="BE131" i="6"/>
  <c r="BE135" i="6"/>
  <c r="BE144" i="6"/>
  <c r="BE147" i="6"/>
  <c r="BE150" i="6"/>
  <c r="BE153" i="6"/>
  <c r="BE156" i="6"/>
  <c r="BE163" i="6"/>
  <c r="BE174" i="6"/>
  <c r="BE178" i="6"/>
  <c r="BE182" i="6"/>
  <c r="BE190" i="6"/>
  <c r="BE88" i="7"/>
  <c r="BE86" i="8"/>
  <c r="BE93" i="8"/>
  <c r="BE124" i="8"/>
  <c r="BE127" i="8"/>
  <c r="BE145" i="8"/>
  <c r="BE151" i="8"/>
  <c r="BE171" i="8"/>
  <c r="BE178" i="8"/>
  <c r="BE190" i="8"/>
  <c r="BE194" i="8"/>
  <c r="BE198" i="8"/>
  <c r="J81" i="9"/>
  <c r="BE86" i="9"/>
  <c r="BE88" i="9"/>
  <c r="E73" i="10"/>
  <c r="BE86" i="10"/>
  <c r="BE93" i="10"/>
  <c r="BE106" i="10"/>
  <c r="BE109" i="10"/>
  <c r="BE115" i="10"/>
  <c r="BE118" i="10"/>
  <c r="BE124" i="10"/>
  <c r="BE130" i="10"/>
  <c r="BE139" i="10"/>
  <c r="BE148" i="10"/>
  <c r="BE160" i="10"/>
  <c r="BE162" i="10"/>
  <c r="BE167" i="10"/>
  <c r="BE174" i="10"/>
  <c r="BE178" i="10"/>
  <c r="BE182" i="10"/>
  <c r="BE186" i="10"/>
  <c r="BE190" i="10"/>
  <c r="BE194" i="10"/>
  <c r="E50" i="11"/>
  <c r="J81" i="11"/>
  <c r="BE88" i="11"/>
  <c r="BE90" i="11"/>
  <c r="J56" i="12"/>
  <c r="BE100" i="12"/>
  <c r="BE118" i="12"/>
  <c r="BE133" i="12"/>
  <c r="BE139" i="12"/>
  <c r="BE145" i="12"/>
  <c r="BE157" i="12"/>
  <c r="BE165" i="12"/>
  <c r="E50" i="13"/>
  <c r="BE86" i="13"/>
  <c r="BE93" i="13"/>
  <c r="BE104" i="13"/>
  <c r="BE122" i="13"/>
  <c r="BE125" i="13"/>
  <c r="BE152" i="13"/>
  <c r="E50" i="14"/>
  <c r="J56" i="14"/>
  <c r="J58" i="14"/>
  <c r="BE95" i="14"/>
  <c r="J56" i="15"/>
  <c r="BE90" i="15"/>
  <c r="BE110" i="15"/>
  <c r="BE116" i="15"/>
  <c r="BE122" i="15"/>
  <c r="BE134" i="15"/>
  <c r="BE140" i="15"/>
  <c r="BE143" i="15"/>
  <c r="BE146" i="15"/>
  <c r="BE149" i="15"/>
  <c r="BE165" i="15"/>
  <c r="BE172" i="15"/>
  <c r="E50" i="16"/>
  <c r="J58" i="16"/>
  <c r="BE86" i="17"/>
  <c r="BE93" i="17"/>
  <c r="BE97" i="17"/>
  <c r="BE100" i="17"/>
  <c r="BE106" i="17"/>
  <c r="BE109" i="17"/>
  <c r="BE115" i="17"/>
  <c r="BE121" i="17"/>
  <c r="BE130" i="17"/>
  <c r="BE133" i="17"/>
  <c r="BE150" i="17"/>
  <c r="BE169" i="17"/>
  <c r="F59" i="18"/>
  <c r="J79" i="18"/>
  <c r="BE97" i="19"/>
  <c r="BE106" i="19"/>
  <c r="BE115" i="19"/>
  <c r="BE125" i="19"/>
  <c r="BE130" i="19"/>
  <c r="BE142" i="19"/>
  <c r="BE148" i="19"/>
  <c r="BE150" i="19"/>
  <c r="BE165" i="19"/>
  <c r="J79" i="21"/>
  <c r="J81" i="21"/>
  <c r="BE89" i="21"/>
  <c r="BE93" i="21"/>
  <c r="BE92" i="2"/>
  <c r="BE99" i="2"/>
  <c r="BE106" i="2"/>
  <c r="BE123" i="2"/>
  <c r="BE126" i="2"/>
  <c r="BE137" i="2"/>
  <c r="BE147" i="2"/>
  <c r="BE155" i="2"/>
  <c r="BE159" i="2"/>
  <c r="BE167" i="2"/>
  <c r="F59" i="3"/>
  <c r="BE86" i="4"/>
  <c r="BE93" i="4"/>
  <c r="BE109" i="4"/>
  <c r="BE142" i="4"/>
  <c r="BE145" i="4"/>
  <c r="BE148" i="4"/>
  <c r="BE157" i="4"/>
  <c r="BE159" i="4"/>
  <c r="BE162" i="4"/>
  <c r="BE167" i="4"/>
  <c r="BE186" i="4"/>
  <c r="BE190" i="4"/>
  <c r="BE194" i="4"/>
  <c r="BE86" i="5"/>
  <c r="BE88" i="5"/>
  <c r="BE86" i="6"/>
  <c r="BE100" i="6"/>
  <c r="BE106" i="6"/>
  <c r="BE115" i="6"/>
  <c r="BE118" i="6"/>
  <c r="BE129" i="6"/>
  <c r="BE138" i="6"/>
  <c r="BE141" i="6"/>
  <c r="BE158" i="6"/>
  <c r="BE166" i="6"/>
  <c r="BE86" i="7"/>
  <c r="J58" i="8"/>
  <c r="BE90" i="8"/>
  <c r="BE109" i="8"/>
  <c r="BE115" i="8"/>
  <c r="BE118" i="8"/>
  <c r="BE131" i="8"/>
  <c r="BE133" i="8"/>
  <c r="BE136" i="8"/>
  <c r="BE139" i="8"/>
  <c r="BE142" i="8"/>
  <c r="BE157" i="8"/>
  <c r="BE167" i="8"/>
  <c r="BE186" i="8"/>
  <c r="BE90" i="9"/>
  <c r="BE92" i="9"/>
  <c r="J58" i="10"/>
  <c r="BE90" i="10"/>
  <c r="BE97" i="10"/>
  <c r="BE112" i="10"/>
  <c r="BE126" i="10"/>
  <c r="BE128" i="10"/>
  <c r="BE133" i="10"/>
  <c r="BE136" i="10"/>
  <c r="BE142" i="10"/>
  <c r="BE145" i="10"/>
  <c r="BE154" i="10"/>
  <c r="BE165" i="10"/>
  <c r="F59" i="12"/>
  <c r="BE90" i="12"/>
  <c r="BE97" i="12"/>
  <c r="BE109" i="12"/>
  <c r="BE112" i="12"/>
  <c r="BE121" i="12"/>
  <c r="BE131" i="12"/>
  <c r="BE148" i="12"/>
  <c r="BE173" i="12"/>
  <c r="BE177" i="12"/>
  <c r="J58" i="13"/>
  <c r="BE90" i="13"/>
  <c r="BE107" i="13"/>
  <c r="BE110" i="13"/>
  <c r="BE113" i="13"/>
  <c r="BE116" i="13"/>
  <c r="BE119" i="13"/>
  <c r="BE133" i="13"/>
  <c r="BE137" i="13"/>
  <c r="BE141" i="13"/>
  <c r="BE156" i="13"/>
  <c r="BE168" i="13"/>
  <c r="BE172" i="13"/>
  <c r="F59" i="14"/>
  <c r="BE86" i="14"/>
  <c r="BE88" i="14"/>
  <c r="F59" i="15"/>
  <c r="BE93" i="15"/>
  <c r="BE97" i="15"/>
  <c r="BE100" i="15"/>
  <c r="BE113" i="15"/>
  <c r="BE125" i="15"/>
  <c r="BE132" i="15"/>
  <c r="BE168" i="15"/>
  <c r="BE176" i="15"/>
  <c r="BE188" i="15"/>
  <c r="E50" i="17"/>
  <c r="BE125" i="17"/>
  <c r="BE127" i="17"/>
  <c r="BE136" i="17"/>
  <c r="BE145" i="17"/>
  <c r="BE148" i="17"/>
  <c r="BE153" i="17"/>
  <c r="BE165" i="17"/>
  <c r="BE86" i="18"/>
  <c r="BE86" i="19"/>
  <c r="BE109" i="19"/>
  <c r="BE121" i="19"/>
  <c r="BE136" i="19"/>
  <c r="BE139" i="19"/>
  <c r="BE153" i="19"/>
  <c r="BE161" i="19"/>
  <c r="BE177" i="19"/>
  <c r="BE86" i="20"/>
  <c r="BK85" i="20"/>
  <c r="J85" i="20"/>
  <c r="J63" i="20"/>
  <c r="E50" i="21"/>
  <c r="F59" i="21"/>
  <c r="BE86" i="21"/>
  <c r="BE91" i="21"/>
  <c r="BE95" i="21"/>
  <c r="BE98" i="21"/>
  <c r="BE101" i="21"/>
  <c r="BE104" i="21"/>
  <c r="J36" i="4"/>
  <c r="AW59" i="1"/>
  <c r="F36" i="16"/>
  <c r="BA76" i="1"/>
  <c r="F37" i="19"/>
  <c r="BB81" i="1"/>
  <c r="BB80" i="1"/>
  <c r="AX80" i="1"/>
  <c r="F37" i="4"/>
  <c r="BB59" i="1"/>
  <c r="F37" i="2"/>
  <c r="BB56" i="1"/>
  <c r="F39" i="7"/>
  <c r="BD63" i="1"/>
  <c r="F39" i="9"/>
  <c r="BD66" i="1"/>
  <c r="J36" i="12"/>
  <c r="AW71" i="1"/>
  <c r="AU83" i="1"/>
  <c r="F36" i="20"/>
  <c r="BA82" i="1" s="1"/>
  <c r="F38" i="5"/>
  <c r="BC60" i="1"/>
  <c r="F37" i="6"/>
  <c r="BB62" i="1" s="1"/>
  <c r="F36" i="12"/>
  <c r="BA71" i="1"/>
  <c r="J36" i="14"/>
  <c r="AW73" i="1" s="1"/>
  <c r="F39" i="19"/>
  <c r="BD81" i="1"/>
  <c r="BD80" i="1"/>
  <c r="F38" i="8"/>
  <c r="BC65" i="1"/>
  <c r="F37" i="14"/>
  <c r="BB73" i="1"/>
  <c r="F37" i="5"/>
  <c r="BB60" i="1"/>
  <c r="J36" i="6"/>
  <c r="AW62" i="1"/>
  <c r="J32" i="9"/>
  <c r="AG66" i="1"/>
  <c r="F37" i="10"/>
  <c r="BB68" i="1"/>
  <c r="J36" i="21"/>
  <c r="AW84" i="1"/>
  <c r="J35" i="20"/>
  <c r="AV82" i="1"/>
  <c r="AT82" i="1" s="1"/>
  <c r="J36" i="10"/>
  <c r="AW68" i="1"/>
  <c r="J36" i="13"/>
  <c r="AW72" i="1" s="1"/>
  <c r="F38" i="6"/>
  <c r="BC62" i="1"/>
  <c r="F38" i="15"/>
  <c r="BC75" i="1" s="1"/>
  <c r="F38" i="13"/>
  <c r="BC72" i="1"/>
  <c r="F37" i="21"/>
  <c r="BB84" i="1" s="1"/>
  <c r="BB83" i="1" s="1"/>
  <c r="AX83" i="1" s="1"/>
  <c r="AS54" i="1"/>
  <c r="F36" i="2"/>
  <c r="BA56" i="1"/>
  <c r="F36" i="7"/>
  <c r="BA63" i="1"/>
  <c r="F38" i="7"/>
  <c r="BC63" i="1"/>
  <c r="F37" i="9"/>
  <c r="BB66" i="1"/>
  <c r="J36" i="17"/>
  <c r="AW78" i="1"/>
  <c r="F39" i="3"/>
  <c r="BD57" i="1" s="1"/>
  <c r="F36" i="6"/>
  <c r="BA62" i="1"/>
  <c r="J36" i="7"/>
  <c r="AW63" i="1" s="1"/>
  <c r="J36" i="9"/>
  <c r="AW66" i="1"/>
  <c r="F39" i="11"/>
  <c r="BD69" i="1" s="1"/>
  <c r="F36" i="14"/>
  <c r="BA73" i="1"/>
  <c r="F37" i="15"/>
  <c r="BB75" i="1" s="1"/>
  <c r="J36" i="16"/>
  <c r="AW76" i="1"/>
  <c r="F39" i="2"/>
  <c r="BD56" i="1" s="1"/>
  <c r="F39" i="10"/>
  <c r="BD68" i="1" s="1"/>
  <c r="J36" i="2"/>
  <c r="AW56" i="1" s="1"/>
  <c r="F38" i="2"/>
  <c r="BC56" i="1" s="1"/>
  <c r="F37" i="13"/>
  <c r="BB72" i="1" s="1"/>
  <c r="F36" i="15"/>
  <c r="BA75" i="1" s="1"/>
  <c r="J36" i="11"/>
  <c r="AW69" i="1" s="1"/>
  <c r="F39" i="12"/>
  <c r="BD71" i="1" s="1"/>
  <c r="F38" i="21"/>
  <c r="BC84" i="1" s="1"/>
  <c r="BC83" i="1" s="1"/>
  <c r="AY83" i="1" s="1"/>
  <c r="F38" i="11"/>
  <c r="BC69" i="1" s="1"/>
  <c r="F38" i="12"/>
  <c r="BC71" i="1" s="1"/>
  <c r="F39" i="14"/>
  <c r="BD73" i="1" s="1"/>
  <c r="F38" i="16"/>
  <c r="BC76" i="1" s="1"/>
  <c r="F39" i="17"/>
  <c r="BD78" i="1" s="1"/>
  <c r="BD77" i="1" s="1"/>
  <c r="F37" i="7"/>
  <c r="BB63" i="1"/>
  <c r="F36" i="9"/>
  <c r="BA66" i="1"/>
  <c r="F36" i="10"/>
  <c r="BA68" i="1"/>
  <c r="F38" i="3"/>
  <c r="BC57" i="1"/>
  <c r="F38" i="4"/>
  <c r="BC59" i="1"/>
  <c r="F36" i="17"/>
  <c r="BA78" i="1"/>
  <c r="BA77" i="1" s="1"/>
  <c r="AW77" i="1" s="1"/>
  <c r="F38" i="19"/>
  <c r="BC81" i="1"/>
  <c r="BC80" i="1" s="1"/>
  <c r="AY80" i="1" s="1"/>
  <c r="F37" i="3"/>
  <c r="BB57" i="1"/>
  <c r="F39" i="4"/>
  <c r="BD59" i="1"/>
  <c r="F39" i="15"/>
  <c r="BD75" i="1"/>
  <c r="J36" i="3"/>
  <c r="AW57" i="1"/>
  <c r="J36" i="5"/>
  <c r="AW60" i="1"/>
  <c r="J32" i="7"/>
  <c r="AG63" i="1"/>
  <c r="F37" i="16"/>
  <c r="BB76" i="1"/>
  <c r="F37" i="17"/>
  <c r="BB78" i="1"/>
  <c r="BB77" i="1" s="1"/>
  <c r="AX77" i="1" s="1"/>
  <c r="F36" i="3"/>
  <c r="BA57" i="1"/>
  <c r="J32" i="3"/>
  <c r="AG57" i="1"/>
  <c r="F36" i="4"/>
  <c r="BA59" i="1"/>
  <c r="F37" i="8"/>
  <c r="BB65" i="1"/>
  <c r="J32" i="16"/>
  <c r="AG76" i="1"/>
  <c r="J36" i="18"/>
  <c r="AW79" i="1"/>
  <c r="F36" i="5"/>
  <c r="BA60" i="1"/>
  <c r="J32" i="5"/>
  <c r="AG60" i="1"/>
  <c r="F39" i="8"/>
  <c r="BD65" i="1"/>
  <c r="F36" i="11"/>
  <c r="BA69" i="1"/>
  <c r="F39" i="13"/>
  <c r="BD72" i="1"/>
  <c r="F39" i="5"/>
  <c r="BD60" i="1"/>
  <c r="F37" i="11"/>
  <c r="BB69" i="1"/>
  <c r="F37" i="12"/>
  <c r="BB71" i="1"/>
  <c r="AU77" i="1"/>
  <c r="F39" i="6"/>
  <c r="BD62" i="1"/>
  <c r="F39" i="16"/>
  <c r="BD76" i="1" s="1"/>
  <c r="F38" i="17"/>
  <c r="BC78" i="1"/>
  <c r="BC77" i="1"/>
  <c r="AY77" i="1" s="1"/>
  <c r="J36" i="8"/>
  <c r="AW65" i="1"/>
  <c r="J36" i="15"/>
  <c r="AW75" i="1" s="1"/>
  <c r="F36" i="19"/>
  <c r="BA81" i="1"/>
  <c r="F36" i="8"/>
  <c r="BA65" i="1" s="1"/>
  <c r="F38" i="9"/>
  <c r="BC66" i="1"/>
  <c r="F38" i="10"/>
  <c r="BC68" i="1" s="1"/>
  <c r="F36" i="13"/>
  <c r="BA72" i="1"/>
  <c r="F38" i="14"/>
  <c r="BC73" i="1" s="1"/>
  <c r="J36" i="19"/>
  <c r="AW81" i="1"/>
  <c r="F36" i="21"/>
  <c r="BA84" i="1" s="1"/>
  <c r="BA83" i="1" s="1"/>
  <c r="AW83" i="1" s="1"/>
  <c r="F39" i="21"/>
  <c r="BD84" i="1" s="1"/>
  <c r="BD83" i="1" s="1"/>
  <c r="J35" i="18"/>
  <c r="AV79" i="1"/>
  <c r="J63" i="3" l="1"/>
  <c r="J63" i="4"/>
  <c r="J63" i="7"/>
  <c r="J63" i="9"/>
  <c r="J63" i="16"/>
  <c r="J63" i="5"/>
  <c r="J32" i="14"/>
  <c r="AG73" i="1" s="1"/>
  <c r="J32" i="19"/>
  <c r="AG81" i="1" s="1"/>
  <c r="J32" i="13"/>
  <c r="AG72" i="1" s="1"/>
  <c r="AU55" i="1"/>
  <c r="F35" i="8"/>
  <c r="AZ65" i="1"/>
  <c r="BD55" i="1"/>
  <c r="BC58" i="1"/>
  <c r="AY58" i="1" s="1"/>
  <c r="AU67" i="1"/>
  <c r="BD67" i="1"/>
  <c r="BA80" i="1"/>
  <c r="AW80" i="1" s="1"/>
  <c r="J35" i="11"/>
  <c r="AV69" i="1" s="1"/>
  <c r="AT69" i="1" s="1"/>
  <c r="J35" i="17"/>
  <c r="AV78" i="1"/>
  <c r="AT78" i="1" s="1"/>
  <c r="F35" i="6"/>
  <c r="AZ62" i="1" s="1"/>
  <c r="J32" i="15"/>
  <c r="AG75" i="1" s="1"/>
  <c r="J32" i="10"/>
  <c r="AG68" i="1" s="1"/>
  <c r="J32" i="6"/>
  <c r="AG62" i="1" s="1"/>
  <c r="AT79" i="1"/>
  <c r="BD61" i="1"/>
  <c r="F35" i="5"/>
  <c r="AZ60" i="1" s="1"/>
  <c r="F35" i="10"/>
  <c r="AZ68" i="1" s="1"/>
  <c r="AG58" i="1"/>
  <c r="AU61" i="1"/>
  <c r="BA74" i="1"/>
  <c r="AW74" i="1" s="1"/>
  <c r="BC74" i="1"/>
  <c r="AY74" i="1" s="1"/>
  <c r="J35" i="5"/>
  <c r="AV60" i="1" s="1"/>
  <c r="AT60" i="1" s="1"/>
  <c r="F35" i="9"/>
  <c r="AZ66" i="1"/>
  <c r="F35" i="17"/>
  <c r="AZ78" i="1"/>
  <c r="J32" i="2"/>
  <c r="AG56" i="1"/>
  <c r="J32" i="17"/>
  <c r="AG78" i="1"/>
  <c r="J32" i="18"/>
  <c r="AG79" i="1"/>
  <c r="J32" i="11"/>
  <c r="AG69" i="1"/>
  <c r="J32" i="20"/>
  <c r="AG82" i="1"/>
  <c r="AN82" i="1" s="1"/>
  <c r="J32" i="21"/>
  <c r="AG84" i="1" s="1"/>
  <c r="AU64" i="1"/>
  <c r="BD64" i="1"/>
  <c r="F35" i="13"/>
  <c r="AZ72" i="1" s="1"/>
  <c r="BA55" i="1"/>
  <c r="AW55" i="1" s="1"/>
  <c r="BA58" i="1"/>
  <c r="AW58" i="1" s="1"/>
  <c r="BA64" i="1"/>
  <c r="AW64" i="1" s="1"/>
  <c r="BB67" i="1"/>
  <c r="AX67" i="1" s="1"/>
  <c r="BC70" i="1"/>
  <c r="AY70" i="1" s="1"/>
  <c r="J35" i="4"/>
  <c r="AV59" i="1" s="1"/>
  <c r="AT59" i="1" s="1"/>
  <c r="J35" i="16"/>
  <c r="AV76" i="1"/>
  <c r="AT76" i="1" s="1"/>
  <c r="AU74" i="1"/>
  <c r="BB74" i="1"/>
  <c r="AX74" i="1"/>
  <c r="J35" i="2"/>
  <c r="AV56" i="1"/>
  <c r="AT56" i="1" s="1"/>
  <c r="J35" i="8"/>
  <c r="AV65" i="1" s="1"/>
  <c r="AT65" i="1" s="1"/>
  <c r="F35" i="16"/>
  <c r="AZ76" i="1"/>
  <c r="J35" i="21"/>
  <c r="AV84" i="1"/>
  <c r="AT84" i="1" s="1"/>
  <c r="J32" i="8"/>
  <c r="AG65" i="1" s="1"/>
  <c r="J32" i="12"/>
  <c r="AG71" i="1"/>
  <c r="F35" i="18"/>
  <c r="AZ79" i="1"/>
  <c r="F35" i="20"/>
  <c r="AZ82" i="1"/>
  <c r="BC55" i="1"/>
  <c r="AY55" i="1"/>
  <c r="BB64" i="1"/>
  <c r="AX64" i="1"/>
  <c r="J35" i="6"/>
  <c r="AV62" i="1"/>
  <c r="AT62" i="1" s="1"/>
  <c r="F35" i="14"/>
  <c r="AZ73" i="1" s="1"/>
  <c r="BA67" i="1"/>
  <c r="AW67" i="1" s="1"/>
  <c r="AU70" i="1"/>
  <c r="BD70" i="1"/>
  <c r="J35" i="13"/>
  <c r="AV72" i="1" s="1"/>
  <c r="AT72" i="1" s="1"/>
  <c r="F35" i="15"/>
  <c r="AZ75" i="1"/>
  <c r="J35" i="15"/>
  <c r="AV75" i="1"/>
  <c r="AT75" i="1" s="1"/>
  <c r="BA61" i="1"/>
  <c r="AW61" i="1" s="1"/>
  <c r="F35" i="4"/>
  <c r="AZ59" i="1" s="1"/>
  <c r="BC61" i="1"/>
  <c r="AY61" i="1" s="1"/>
  <c r="BC64" i="1"/>
  <c r="AY64" i="1" s="1"/>
  <c r="BA70" i="1"/>
  <c r="AW70" i="1" s="1"/>
  <c r="J35" i="7"/>
  <c r="AV63" i="1" s="1"/>
  <c r="AT63" i="1" s="1"/>
  <c r="J35" i="12"/>
  <c r="AV71" i="1"/>
  <c r="AT71" i="1" s="1"/>
  <c r="F35" i="11"/>
  <c r="AZ69" i="1" s="1"/>
  <c r="F35" i="12"/>
  <c r="AZ71" i="1" s="1"/>
  <c r="J35" i="19"/>
  <c r="AV81" i="1" s="1"/>
  <c r="AT81" i="1" s="1"/>
  <c r="BB58" i="1"/>
  <c r="AX58" i="1"/>
  <c r="J35" i="3"/>
  <c r="AV57" i="1"/>
  <c r="AT57" i="1" s="1"/>
  <c r="J35" i="9"/>
  <c r="AV66" i="1" s="1"/>
  <c r="AT66" i="1" s="1"/>
  <c r="F35" i="19"/>
  <c r="AZ81" i="1"/>
  <c r="BC67" i="1"/>
  <c r="AY67" i="1"/>
  <c r="BB70" i="1"/>
  <c r="AX70" i="1"/>
  <c r="F35" i="2"/>
  <c r="AZ56" i="1"/>
  <c r="J35" i="14"/>
  <c r="AV73" i="1"/>
  <c r="AT73" i="1" s="1"/>
  <c r="BB55" i="1"/>
  <c r="AX55" i="1" s="1"/>
  <c r="AU58" i="1"/>
  <c r="BD58" i="1"/>
  <c r="BB61" i="1"/>
  <c r="AX61" i="1" s="1"/>
  <c r="BD74" i="1"/>
  <c r="F35" i="3"/>
  <c r="AZ57" i="1"/>
  <c r="F35" i="7"/>
  <c r="AZ63" i="1"/>
  <c r="J35" i="10"/>
  <c r="AV68" i="1"/>
  <c r="AT68" i="1" s="1"/>
  <c r="F35" i="21"/>
  <c r="AZ84" i="1" s="1"/>
  <c r="AZ83" i="1" s="1"/>
  <c r="AV83" i="1" s="1"/>
  <c r="AT83" i="1" s="1"/>
  <c r="AN65" i="1" l="1"/>
  <c r="J41" i="12"/>
  <c r="J41" i="2"/>
  <c r="J41" i="6"/>
  <c r="J41" i="10"/>
  <c r="J41" i="13"/>
  <c r="J41" i="15"/>
  <c r="J41" i="17"/>
  <c r="J41" i="8"/>
  <c r="J41" i="11"/>
  <c r="J41" i="14"/>
  <c r="J41" i="19"/>
  <c r="J41" i="21"/>
  <c r="J41" i="16"/>
  <c r="J41" i="20"/>
  <c r="J41" i="4"/>
  <c r="J41" i="18"/>
  <c r="J41" i="3"/>
  <c r="J41" i="5"/>
  <c r="J41" i="7"/>
  <c r="J41" i="9"/>
  <c r="AN63" i="1"/>
  <c r="AN57" i="1"/>
  <c r="AN76" i="1"/>
  <c r="AN60" i="1"/>
  <c r="AN59" i="1"/>
  <c r="AN66" i="1"/>
  <c r="AN56" i="1"/>
  <c r="AN73" i="1"/>
  <c r="AN78" i="1"/>
  <c r="AN79" i="1"/>
  <c r="AN81" i="1"/>
  <c r="AN69" i="1"/>
  <c r="AN72" i="1"/>
  <c r="AN84" i="1"/>
  <c r="AN75" i="1"/>
  <c r="AN68" i="1"/>
  <c r="AN62" i="1"/>
  <c r="AN71" i="1"/>
  <c r="AU54" i="1"/>
  <c r="AZ80" i="1"/>
  <c r="AV80" i="1" s="1"/>
  <c r="AT80" i="1" s="1"/>
  <c r="AN80" i="1" s="1"/>
  <c r="AZ70" i="1"/>
  <c r="AV70" i="1"/>
  <c r="AT70" i="1" s="1"/>
  <c r="AN70" i="1" s="1"/>
  <c r="AG64" i="1"/>
  <c r="AG67" i="1"/>
  <c r="AZ74" i="1"/>
  <c r="AV74" i="1" s="1"/>
  <c r="AT74" i="1" s="1"/>
  <c r="AN74" i="1" s="1"/>
  <c r="AG77" i="1"/>
  <c r="BC54" i="1"/>
  <c r="W32" i="1" s="1"/>
  <c r="AZ55" i="1"/>
  <c r="AV55" i="1" s="1"/>
  <c r="AT55" i="1" s="1"/>
  <c r="AZ67" i="1"/>
  <c r="AV67" i="1"/>
  <c r="AT67" i="1" s="1"/>
  <c r="AZ77" i="1"/>
  <c r="AV77" i="1" s="1"/>
  <c r="AT77" i="1" s="1"/>
  <c r="AG80" i="1"/>
  <c r="AG70" i="1"/>
  <c r="AG74" i="1"/>
  <c r="BB54" i="1"/>
  <c r="AX54" i="1"/>
  <c r="BD54" i="1"/>
  <c r="W33" i="1"/>
  <c r="AZ64" i="1"/>
  <c r="AV64" i="1"/>
  <c r="AT64" i="1" s="1"/>
  <c r="AZ61" i="1"/>
  <c r="AV61" i="1" s="1"/>
  <c r="AT61" i="1" s="1"/>
  <c r="AZ58" i="1"/>
  <c r="AV58" i="1"/>
  <c r="AT58" i="1" s="1"/>
  <c r="AG83" i="1"/>
  <c r="AN83" i="1" s="1"/>
  <c r="BA54" i="1"/>
  <c r="AW54" i="1" s="1"/>
  <c r="AK30" i="1" s="1"/>
  <c r="AG55" i="1"/>
  <c r="AG61" i="1"/>
  <c r="AN61" i="1" s="1"/>
  <c r="AN55" i="1" l="1"/>
  <c r="AN58" i="1"/>
  <c r="AN64" i="1"/>
  <c r="AN67" i="1"/>
  <c r="AN77" i="1"/>
  <c r="AG54" i="1"/>
  <c r="AK26" i="1"/>
  <c r="W31" i="1"/>
  <c r="W30" i="1"/>
  <c r="AY54" i="1"/>
  <c r="AZ54" i="1"/>
  <c r="W29" i="1"/>
  <c r="AV54" i="1" l="1"/>
  <c r="AK29" i="1" s="1"/>
  <c r="AK35" i="1" s="1"/>
  <c r="AT54" i="1" l="1"/>
  <c r="AN54" i="1" s="1"/>
</calcChain>
</file>

<file path=xl/sharedStrings.xml><?xml version="1.0" encoding="utf-8"?>
<sst xmlns="http://schemas.openxmlformats.org/spreadsheetml/2006/main" count="11928" uniqueCount="1176">
  <si>
    <t>Export Komplet</t>
  </si>
  <si>
    <t>VZ</t>
  </si>
  <si>
    <t>2.0</t>
  </si>
  <si>
    <t>ZAMOK</t>
  </si>
  <si>
    <t>False</t>
  </si>
  <si>
    <t>{13b834ad-73e6-4e47-abb3-e58bdd36888f}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</si>
  <si>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</si>
  <si>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</si>
  <si>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</si>
  <si>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</si>
  <si>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</si>
  <si>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</si>
  <si>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</si>
  <si>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</si>
  <si>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65420124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</si>
  <si>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</si>
  <si>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</si>
  <si>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traťového úseku Janovice nad Úhlavou -  Klatovy</t>
  </si>
  <si>
    <t>KSO:</t>
  </si>
  <si>
    <t/>
  </si>
  <si>
    <t>CC-CZ:</t>
  </si>
  <si>
    <t>Místo:</t>
  </si>
  <si>
    <t>TO Klatovy</t>
  </si>
  <si>
    <t>Datum:</t>
  </si>
  <si>
    <t>27. 2. 2020</t>
  </si>
  <si>
    <t>Zadavatel:</t>
  </si>
  <si>
    <t>IČ:</t>
  </si>
  <si>
    <t>Správa železnic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</si>
  <si>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</si>
  <si>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</si>
  <si>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</si>
  <si>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</si>
  <si>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</si>
  <si>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</si>
  <si>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</si>
  <si>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</si>
  <si>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</si>
  <si>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</si>
  <si>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</si>
  <si>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</si>
  <si>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</si>
  <si>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</si>
  <si>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</si>
  <si>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</si>
  <si>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</si>
  <si>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</si>
  <si>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</si>
  <si>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</si>
  <si>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</si>
  <si>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</si>
  <si>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</si>
  <si>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</si>
  <si>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</si>
  <si>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</si>
  <si>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</si>
  <si>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</si>
  <si>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</si>
  <si>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</si>
  <si>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</si>
  <si>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</si>
  <si>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</si>
  <si>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</si>
  <si>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</si>
  <si>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</si>
  <si>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</si>
  <si>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</si>
  <si>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</si>
  <si>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</si>
  <si>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</si>
  <si>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</si>
  <si>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</si>
  <si>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</si>
  <si>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</si>
  <si>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</si>
  <si>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</si>
  <si>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</si>
  <si>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</si>
  <si>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Čištění KL Klatovy - Janovice</t>
  </si>
  <si>
    <t>STA</t>
  </si>
  <si>
    <t>1</t>
  </si>
  <si>
    <t>{83fa8853-cf21-4c71-9744-6d93a92bd75e}</t>
  </si>
  <si>
    <t>2</t>
  </si>
  <si>
    <t>/</t>
  </si>
  <si>
    <t>SO 1.1</t>
  </si>
  <si>
    <t>Čištění KL</t>
  </si>
  <si>
    <t>Soupis</t>
  </si>
  <si>
    <t>{521c9692-8b36-4502-9ee4-2dca55e896b4}</t>
  </si>
  <si>
    <t>SO 1.2</t>
  </si>
  <si>
    <t>Materiál objednatele</t>
  </si>
  <si>
    <t>{d1e82d65-e4aa-4943-8459-1568843b73eb}</t>
  </si>
  <si>
    <t>SO 2</t>
  </si>
  <si>
    <t>Oprava výhybky č.12, žst. Klatovy</t>
  </si>
  <si>
    <t>{c9d1205c-333f-4217-ba93-09dd8e2b1e5b}</t>
  </si>
  <si>
    <t>SO 2.1</t>
  </si>
  <si>
    <t>Výhybka č. 12</t>
  </si>
  <si>
    <t>{9d2e6af2-9655-4ceb-949c-9360a93587fb}</t>
  </si>
  <si>
    <t>SO 2.2</t>
  </si>
  <si>
    <t>{91133bff-a92c-4f5b-9104-b2cf00e86eef}</t>
  </si>
  <si>
    <t>SO 3</t>
  </si>
  <si>
    <t>Oprava výhybky č.13, žst. Klatovy</t>
  </si>
  <si>
    <t>{65ab97a9-0529-470e-a2cd-7f009ab9ba49}</t>
  </si>
  <si>
    <t>SO 3.1</t>
  </si>
  <si>
    <t>Oprava výhybky</t>
  </si>
  <si>
    <t>{532eda41-5c26-4cf5-a30f-24ffe617395b}</t>
  </si>
  <si>
    <t>SO 3.2</t>
  </si>
  <si>
    <t>{ecc0584c-ea5b-4a34-9de6-318edaf94629}</t>
  </si>
  <si>
    <t>SO 4</t>
  </si>
  <si>
    <t>Oprava výhybky č.15, žst. Klatovy</t>
  </si>
  <si>
    <t>{cf757ee0-3197-4335-9702-929eeb62f027}</t>
  </si>
  <si>
    <t>SO 4.1</t>
  </si>
  <si>
    <t>{b93d1884-4dd8-4b2f-bb79-787ea9c0c0d5}</t>
  </si>
  <si>
    <t>SO 4.2</t>
  </si>
  <si>
    <t>{115b6089-70c2-4d64-919e-d9aff470d35f}</t>
  </si>
  <si>
    <t>SO 5</t>
  </si>
  <si>
    <t>Oprava výhybky č.16, žst. Klatovy</t>
  </si>
  <si>
    <t>{cd2eb228-ecb0-48c7-bc1d-c89169e93c5d}</t>
  </si>
  <si>
    <t>SO 5.1</t>
  </si>
  <si>
    <t>{8698d586-1b3a-4792-8ee7-4b1d2cc30d31}</t>
  </si>
  <si>
    <t>SO 5.2</t>
  </si>
  <si>
    <t>{5a001770-f4ff-4ee3-af57-145806e9af87}</t>
  </si>
  <si>
    <t>SO 6</t>
  </si>
  <si>
    <t>Oprava výhybky č.17, žst. Klatovy</t>
  </si>
  <si>
    <t>{2a5b30b9-d28b-4ffd-8e67-23bb9d4816d7}</t>
  </si>
  <si>
    <t>SO 6.1</t>
  </si>
  <si>
    <t>{259ede95-c184-4bfd-8147-32de89028900}</t>
  </si>
  <si>
    <t>SO 6.2</t>
  </si>
  <si>
    <t>Oprava 1.SK</t>
  </si>
  <si>
    <t>{471b3f86-6507-4570-bc4e-9d59523ac0b7}</t>
  </si>
  <si>
    <t>SO 6.3</t>
  </si>
  <si>
    <t>{dacf0e08-18e4-48b0-ba79-54df7b435385}</t>
  </si>
  <si>
    <t>SO 7</t>
  </si>
  <si>
    <t>Oprava výhybky č.14, žst. Klatovy</t>
  </si>
  <si>
    <t>{01c5f837-fe43-487b-8a40-f7ddd3063343}</t>
  </si>
  <si>
    <t>SO 7.1</t>
  </si>
  <si>
    <t>{a11ee60b-7bf0-4323-b798-e787ef134f84}</t>
  </si>
  <si>
    <t>SO 7.2</t>
  </si>
  <si>
    <t>{aa388d1b-1c3a-4ff9-bb1e-9183518ee190}</t>
  </si>
  <si>
    <t>SO 8</t>
  </si>
  <si>
    <t>Oprava výhybky č. 120, žst. Klatovy</t>
  </si>
  <si>
    <t>{c07b9466-0b9f-4f3c-99c3-6f5659171abc}</t>
  </si>
  <si>
    <t>SO 8.1</t>
  </si>
  <si>
    <t>{589a9271-9889-43a5-9841-6ebf84955909}</t>
  </si>
  <si>
    <t>SO 8.2</t>
  </si>
  <si>
    <t>{46ce6ba3-4a4c-41c0-8ed7-e1418f2a90cf}</t>
  </si>
  <si>
    <t>SO 9</t>
  </si>
  <si>
    <t>Oprava výhybky č. 118, žst. Klatovy</t>
  </si>
  <si>
    <t>{87368c14-920e-4a62-a39a-021ff1516103}</t>
  </si>
  <si>
    <t>SO 9.1</t>
  </si>
  <si>
    <t>{ad74ddab-bf92-4b56-a51c-5becdb95d5e9}</t>
  </si>
  <si>
    <t>SO 9.2</t>
  </si>
  <si>
    <t>{32256c6f-e9f4-4c33-905f-a2697088697e}</t>
  </si>
  <si>
    <t>SO 10</t>
  </si>
  <si>
    <t>VRN</t>
  </si>
  <si>
    <t>{3177114c-d9d2-4b09-81b3-ac5fa4f90a44}</t>
  </si>
  <si>
    <t>SO 10.1</t>
  </si>
  <si>
    <t>{6b7c8efa-37b6-4b15-ae48-8ed5eadd4c71}</t>
  </si>
  <si>
    <t>KRYCÍ LIST SOUPISU PRACÍ</t>
  </si>
  <si>
    <t>Objekt:</t>
  </si>
  <si>
    <t>SO 1 - Čištění KL Klatovy - Janovice</t>
  </si>
  <si>
    <t>Soupis:</t>
  </si>
  <si>
    <t>SO 1.1 - Čištění KL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</si>
  <si>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</si>
  <si>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</si>
  <si>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</si>
  <si>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</si>
  <si>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</si>
  <si>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</si>
  <si>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</si>
  <si>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</si>
  <si>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</si>
  <si>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</si>
  <si>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</si>
  <si>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</si>
  <si>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</si>
  <si>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</si>
  <si>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</si>
  <si>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</si>
  <si>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</si>
  <si>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</si>
  <si>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5905020010</t>
  </si>
  <si>
    <t>Oprava stezky strojně s odstraněním drnu a nánosu do 10 cm</t>
  </si>
  <si>
    <t>m2</t>
  </si>
  <si>
    <t>Sborník UOŽI 01 2020</t>
  </si>
  <si>
    <t>4</t>
  </si>
  <si>
    <t>ROZPOCET</t>
  </si>
  <si>
    <t>-1035978435</t>
  </si>
  <si>
    <t>PP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</si>
  <si>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</si>
  <si>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PSC</t>
  </si>
  <si>
    <t>Poznámka k souboru cen:_x000D_
1. V cenách jsou započteny náklady na odtěžení nánosu stezky a rozprostření výzisku na terén nebo naložení na dopravní prostředek a úprava povrchu stezky.</t>
  </si>
  <si>
    <t>VV</t>
  </si>
  <si>
    <t>(158+110+470+94)*1+290*2"pravá strana"</t>
  </si>
  <si>
    <t>(558+470+94)*1"levá strana"</t>
  </si>
  <si>
    <t>Součet</t>
  </si>
  <si>
    <t>5915005030</t>
  </si>
  <si>
    <t>Hloubení rýh nebo jam na železničním spodku III. třídy</t>
  </si>
  <si>
    <t>m3</t>
  </si>
  <si>
    <t>-749351080</t>
  </si>
  <si>
    <t>Hloubení rýh nebo jam na železničním spodku III.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</si>
  <si>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</si>
  <si>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2*3,5*0,5</t>
  </si>
  <si>
    <t>3</t>
  </si>
  <si>
    <t>5905085050</t>
  </si>
  <si>
    <t>Souvislé čištění KL strojně koleje pražce betonové rozdělení "d"</t>
  </si>
  <si>
    <t>km</t>
  </si>
  <si>
    <t>-1326119217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</si>
  <si>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</si>
  <si>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pražců._x000D_
2. V cenách nejsou obsaženy náklady na snížení KL pod patou kolejnice, následnou úpravu směrového a výškového uspořádání dodávku a doplnění kameniva.</t>
  </si>
  <si>
    <t>5905105030</t>
  </si>
  <si>
    <t>Doplnění KL kamenivem souvisle strojně v koleji</t>
  </si>
  <si>
    <t>19851993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</si>
  <si>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</si>
  <si>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</si>
  <si>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1114*0,7</t>
  </si>
  <si>
    <t>5</t>
  </si>
  <si>
    <t>M</t>
  </si>
  <si>
    <t>5955101000</t>
  </si>
  <si>
    <t>Kamenivo drcené štěrk frakce 31,5/63 třídy BI</t>
  </si>
  <si>
    <t>t</t>
  </si>
  <si>
    <t>8</t>
  </si>
  <si>
    <t>-1479142968</t>
  </si>
  <si>
    <t>779,800*1,299</t>
  </si>
  <si>
    <t>6</t>
  </si>
  <si>
    <t>5906015120</t>
  </si>
  <si>
    <t>Výměna pražce malou těžící mechanizací v KL otevřeném i zapuštěném pražec betonový příčný vystrojený</t>
  </si>
  <si>
    <t>kus</t>
  </si>
  <si>
    <t>-1971751445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</si>
  <si>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</si>
  <si>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vrtule._x000D_
2. V cenách nejsou obsaženy náklady na dodávku materiálu, dopravu výzisku na skládku a skládkovné.</t>
  </si>
  <si>
    <t>7</t>
  </si>
  <si>
    <t>5958158005</t>
  </si>
  <si>
    <t>Podložka pryžová pod patu kolejnice S49  183/126/6</t>
  </si>
  <si>
    <t>-1967337281</t>
  </si>
  <si>
    <t>110*2+15*2</t>
  </si>
  <si>
    <t>5907015040</t>
  </si>
  <si>
    <t>Ojedinělá výměna kolejnic stávající upevnění tv. S49 rozdělení "d"</t>
  </si>
  <si>
    <t>m</t>
  </si>
  <si>
    <t>801799815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</si>
  <si>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</si>
  <si>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mazivem._x000D_
2. V cenách nejsou započteny náklady na dělení kolejnic, zřízení svaru, demontáž nebo montáž styků.</t>
  </si>
  <si>
    <t>2*27+2*40</t>
  </si>
  <si>
    <t>9</t>
  </si>
  <si>
    <t>5907050020</t>
  </si>
  <si>
    <t>Dělení kolejnic řezáním nebo rozbroušením tv. S49</t>
  </si>
  <si>
    <t>477776754</t>
  </si>
  <si>
    <t>Dělení kolejnic řezáním nebo rozbroušením tv. S49.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</si>
  <si>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</si>
  <si>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10</t>
  </si>
  <si>
    <t>5906115010</t>
  </si>
  <si>
    <t>Odsunutí pražce pro umožnění provedení svaru</t>
  </si>
  <si>
    <t>-989642324</t>
  </si>
  <si>
    <t>Odsunutí pražce pro umožnění provedení svaru. Poznámka: 1. V cenách jsou započteny náklady na odstranění kameniva, odsunutí pražce, jeho vrácení do původní polohy a dohození kameniva.</t>
  </si>
  <si>
    <t>Poznámka k souboru cen:_x000D_
1. V cenách jsou započteny náklady na odstranění kameniva, odsunutí pražce, jeho vrácení do původní polohy a dohození kameniva.</t>
  </si>
  <si>
    <t>11</t>
  </si>
  <si>
    <t>5910020130</t>
  </si>
  <si>
    <t>Svařování kolejnic termitem plný předehřev standardní spára svar jednotlivý tv. S49</t>
  </si>
  <si>
    <t>svar</t>
  </si>
  <si>
    <t>-93935873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</si>
  <si>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</si>
  <si>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svaru._x000D_
2. V cenách nejsou obsaženy náklady na kontrolu svaru ultrazvukem, podbití pražců a demontáž styku.</t>
  </si>
  <si>
    <t>12</t>
  </si>
  <si>
    <t>5910040320</t>
  </si>
  <si>
    <t>Umožnění volné dilatace kolejnice demontáž upevňovadel s osazením kluzných podložek rozdělení pražců "d"</t>
  </si>
  <si>
    <t>881964500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</si>
  <si>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</si>
  <si>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</si>
  <si>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>1115*2</t>
  </si>
  <si>
    <t>13</t>
  </si>
  <si>
    <t>5910040420</t>
  </si>
  <si>
    <t>Umožnění volné dilatace kolejnice montáž upevňovadel s odstraněním kluzných podložek rozdělení pražců "d"</t>
  </si>
  <si>
    <t>-906061815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</si>
  <si>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</si>
  <si>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</t>
  </si>
  <si>
    <t>5909030020</t>
  </si>
  <si>
    <t>Následná úprava GPK koleje směrové a výškové uspořádání pražce betonové</t>
  </si>
  <si>
    <t>2105182592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</si>
  <si>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</si>
  <si>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</si>
  <si>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>5914020020</t>
  </si>
  <si>
    <t>Čištění otevřených odvodňovacích zařízení strojně příkop nezpevněný</t>
  </si>
  <si>
    <t>-893313695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</si>
  <si>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</si>
  <si>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prostředek._x000D_
2. V cenách nejsou obsaženy náklady na dopravu a skládkovné.</t>
  </si>
  <si>
    <t>362*0,5*0,2"pravá strana"</t>
  </si>
  <si>
    <t>652*0,5*0,2"levá strana"</t>
  </si>
  <si>
    <t>16</t>
  </si>
  <si>
    <t>9902900200</t>
  </si>
  <si>
    <t>Naložení objemnějšího kusového materiálu, vybouraných hmot</t>
  </si>
  <si>
    <t>262144</t>
  </si>
  <si>
    <t>-302961973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</si>
  <si>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</si>
  <si>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</si>
  <si>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15*0,09"dřevěné pražce"</t>
  </si>
  <si>
    <t>17</t>
  </si>
  <si>
    <t>9903100100</t>
  </si>
  <si>
    <t>Přeprava mechanizace na místo prováděných prací o hmotnosti do 12 t přes 50 do 100 km</t>
  </si>
  <si>
    <t>186810076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</si>
  <si>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</si>
  <si>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</si>
  <si>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5"MHS, SČH, SSP, 2xASP</t>
  </si>
  <si>
    <t>18</t>
  </si>
  <si>
    <t>9903200100</t>
  </si>
  <si>
    <t>Přeprava mechanizace na místo prováděných prací o hmotnosti přes 12 t přes 50 do 100 km</t>
  </si>
  <si>
    <t>-74190147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</si>
  <si>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</si>
  <si>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11"4xMHS, SČ, 2xSSP, 2xASP,SSPV"</t>
  </si>
  <si>
    <t>19</t>
  </si>
  <si>
    <t>9909000100</t>
  </si>
  <si>
    <t>Poplatek za uložení suti nebo hmot na oficiální skládku</t>
  </si>
  <si>
    <t>428288763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</si>
  <si>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</si>
  <si>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</si>
  <si>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779,800*1,8+(2534*0,1)*1,5+101,400*1,5"KL+stezky+příkopy"</t>
  </si>
  <si>
    <t>20</t>
  </si>
  <si>
    <t>9909000300</t>
  </si>
  <si>
    <t>Poplatek za likvidaci dřevěných kolejnicových podpor</t>
  </si>
  <si>
    <t>1326710635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</si>
  <si>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</si>
  <si>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15*0,09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</si>
  <si>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</si>
  <si>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</si>
  <si>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-1057123026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</si>
  <si>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</si>
  <si>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</si>
  <si>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1935,840+1,350"odpady + dřevěné pražce na skládku"</t>
  </si>
  <si>
    <t>22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</si>
  <si>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</si>
  <si>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</si>
  <si>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-129634261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</si>
  <si>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</si>
  <si>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1012,960"doprava kameniva"</t>
  </si>
  <si>
    <t>SO 1.2 - Materiál objednatele</t>
  </si>
  <si>
    <t>5956213065</t>
  </si>
  <si>
    <t>Pražec betonový příčný vystrojený  užitý tv. SB 8 P</t>
  </si>
  <si>
    <t>-778724575</t>
  </si>
  <si>
    <t>5957110030</t>
  </si>
  <si>
    <t>Kolejnice tv. 49 E 1, třídy R260</t>
  </si>
  <si>
    <t>-793480622</t>
  </si>
  <si>
    <t>SO 2 - Oprava výhybky č.12, žst. Klatovy</t>
  </si>
  <si>
    <t>SO 2.1 - Výhybka č. 12</t>
  </si>
  <si>
    <t>1111714618</t>
  </si>
  <si>
    <t>((54+27)*1)*2</t>
  </si>
  <si>
    <t>5905023020</t>
  </si>
  <si>
    <t>Úprava povrchu stezky rozprostřením štěrkodrtě přes 3 do 5 cm</t>
  </si>
  <si>
    <t>-709064462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</si>
  <si>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</si>
  <si>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Poznámka k souboru cen:_x000D_
1. V cenách jsou započteny náklady na rozprostření a urovnání kameniva včetně zhutnění povrchu stezky. Platí pro nový i stávající stav._x000D_
2. V cenách nejsou obsaženy náklady na dodávku drtě.</t>
  </si>
  <si>
    <t>5905025110</t>
  </si>
  <si>
    <t>Doplnění stezky štěrkodrtí souvislé</t>
  </si>
  <si>
    <t>-700136543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</si>
  <si>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</si>
  <si>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souboru cen:_x000D_
1. V cenách jsou započteny náklady na doplnění kameniva včetně rozprostření ojediněle ručně z vozíku nebo souvisle mechanizací z vozíků nebo železničních vozů._x000D_
2. V cenách nejsou obsaženy náklady na dodávku kameniva.</t>
  </si>
  <si>
    <t>162*0,04</t>
  </si>
  <si>
    <t>5955101025</t>
  </si>
  <si>
    <t>Kamenivo drcené drť frakce 4/8</t>
  </si>
  <si>
    <t>-661558957</t>
  </si>
  <si>
    <t>6,480*1,5</t>
  </si>
  <si>
    <t>5905035110</t>
  </si>
  <si>
    <t>Výměna KL malou těžící mechanizací včetně lavičky pod ložnou plochou pražce lože otevřené</t>
  </si>
  <si>
    <t>-1682042421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</si>
  <si>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</si>
  <si>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pražce._x000D_
2. V cenách nejsou obsaženy náklady na podbití pražce, dodávku a doplnění kameniva.</t>
  </si>
  <si>
    <t>58" v.č. 12"</t>
  </si>
  <si>
    <t>(27*3,2*0,25)*2"za KV12"</t>
  </si>
  <si>
    <t>5905105040</t>
  </si>
  <si>
    <t>Doplnění KL kamenivem souvisle strojně ve výhybce</t>
  </si>
  <si>
    <t>1092230778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</si>
  <si>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</si>
  <si>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1498756238</t>
  </si>
  <si>
    <t>1762708431</t>
  </si>
  <si>
    <t>101,200*1,299</t>
  </si>
  <si>
    <t>5906035120</t>
  </si>
  <si>
    <t>Souvislá výměna pražců současně s výměnou nebo čištěním KL pražce betonové příčné vystrojené</t>
  </si>
  <si>
    <t>491349943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</si>
  <si>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</si>
  <si>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pražců, montáž upevňovadel. U nevystrojených a výhybkových pražců dřevěných vrtání otvorů pro vrtule._x000D_
2. V cenách nejsou obsaženy náklady na odstranění KL, rozrušení lavičky, podbití pražce, úpravu KL do profilu, snížení KL pod patou kolejnice, doplnění kameniva, dodávku materiálu, dopravu výzisku na skládku a skládkovné.</t>
  </si>
  <si>
    <t>5906035030</t>
  </si>
  <si>
    <t>Souvislá výměna pražců současně s výměnou nebo čištěním KL pražce dřevěné výhybkové délky do 3 m</t>
  </si>
  <si>
    <t>-182563761</t>
  </si>
  <si>
    <t>Souvislá výměna pražců současně s výměnou nebo čištěním KL pražce dřevěné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</si>
  <si>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5906035040</t>
  </si>
  <si>
    <t>Souvislá výměna pražců současně s výměnou nebo čištěním KL pražce dřevěné výhybkové délky přes 3 do 4 m</t>
  </si>
  <si>
    <t>-1206786923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</si>
  <si>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</si>
  <si>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5906035050</t>
  </si>
  <si>
    <t>Souvislá výměna pražců současně s výměnou nebo čištěním KL pražce dřevěné výhybkové délky přes 4 do 5 m</t>
  </si>
  <si>
    <t>-1865888586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</si>
  <si>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</si>
  <si>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5958134075</t>
  </si>
  <si>
    <t>Součásti upevňovací vrtule R1(145)</t>
  </si>
  <si>
    <t>1192696232</t>
  </si>
  <si>
    <t>5958134080</t>
  </si>
  <si>
    <t>Součásti upevňovací vrtule R2 (160)</t>
  </si>
  <si>
    <t>1372516169</t>
  </si>
  <si>
    <t>5958158070</t>
  </si>
  <si>
    <t>Podložka polyetylenová pod podkladnici 380/160/2 (S4, R4)</t>
  </si>
  <si>
    <t>380535672</t>
  </si>
  <si>
    <t>5958128010</t>
  </si>
  <si>
    <t>Komplety ŽS 4 (šroub RS 1, matice M 24, podložka Fe6, svěrka ŽS4)</t>
  </si>
  <si>
    <t>-723388846</t>
  </si>
  <si>
    <t>212*2+66*4</t>
  </si>
  <si>
    <t>5908052050</t>
  </si>
  <si>
    <t>Výměna podložky polyetylenové pod abnormální podkladnici</t>
  </si>
  <si>
    <t>20231855</t>
  </si>
  <si>
    <t>Výměna podložky polyetylenové pod abnormální podkladnici. Poznámka: 1. V cenách jsou započteny náklady na demontáž upevňovadel, výměnu součásti, montáž upevňovadel a ošetření součástí mazivem. 2. V cenách nejsou obsaženy náklady na dodávku materiálu.</t>
  </si>
  <si>
    <t>Poznámka k souboru cen:_x000D_
1. V cenách jsou započteny náklady na demontáž upevňovadel, výměnu součásti, montáž upevňovadel a ošetření součástí mazivem._x000D_
2. V cenách nejsou obsaženy náklady na dodávku materiálu.</t>
  </si>
  <si>
    <t>5958173000</t>
  </si>
  <si>
    <t>Polyetylenové pásy v kotoučích</t>
  </si>
  <si>
    <t>2054098464</t>
  </si>
  <si>
    <t>111*0,25</t>
  </si>
  <si>
    <t>128</t>
  </si>
  <si>
    <t>-2030573402</t>
  </si>
  <si>
    <t>212+66*2</t>
  </si>
  <si>
    <t>5958134040</t>
  </si>
  <si>
    <t>Součásti upevňovací kroužek pružný dvojitý Fe 6</t>
  </si>
  <si>
    <t>701481598</t>
  </si>
  <si>
    <t>804+508</t>
  </si>
  <si>
    <t>5909032020</t>
  </si>
  <si>
    <t>Přesná úprava GPK koleje směrové a výškové uspořádání pražce betonové</t>
  </si>
  <si>
    <t>-785225085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</si>
  <si>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</si>
  <si>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</si>
  <si>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>5909042010</t>
  </si>
  <si>
    <t>Přesná úprava GPK výhybky směrové a výškové uspořádání pražce dřevěné nebo ocelové</t>
  </si>
  <si>
    <t>807977816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</si>
  <si>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</si>
  <si>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23</t>
  </si>
  <si>
    <t>5910132030</t>
  </si>
  <si>
    <t>Zřízení zádržné opěrky na jazyku i opornici</t>
  </si>
  <si>
    <t>pár</t>
  </si>
  <si>
    <t>-1365770796</t>
  </si>
  <si>
    <t>Zřízení zádržné opěrky na jazyku i opornici. Poznámka: 1. V cenách jsou započteny náklady na vrtání otvorů a montáž. 2. V cenách nejsou obsaženy náklady na dodávku materiálu.</t>
  </si>
  <si>
    <t>Poznámka k souboru cen:_x000D_
1. V cenách jsou započteny náklady na vrtání otvorů a montáž._x000D_
2. V cenách nejsou obsaženy náklady na dodávku materiálu.</t>
  </si>
  <si>
    <t>24</t>
  </si>
  <si>
    <t>5961170090</t>
  </si>
  <si>
    <t>Zádržná opěrka proti putování (komplet pro jazky i opornici) S49 R760 pro jazyk ohnutý i přímý</t>
  </si>
  <si>
    <t>-1178835023</t>
  </si>
  <si>
    <t>25</t>
  </si>
  <si>
    <t>5908030030</t>
  </si>
  <si>
    <t>Zřízení A-LISU soupravou in-sittu tv. S49</t>
  </si>
  <si>
    <t>styk</t>
  </si>
  <si>
    <t>-198725957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</si>
  <si>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</si>
  <si>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Poznámka k souboru cen:_x000D_
1. V cenách jsou započteny náklady na demontáž upevňovadel, rozřez kolejnice, obroušení kolejnic, úprava spáry, vyvrtání spojkových otvorů, lepení a montáž styku a upevňovadel, měření geometrie, izolačního stavu a ošetření součástí mazivem._x000D_
2. V cenách nejsou obsaženy náklady na dodávku materiálu.</t>
  </si>
  <si>
    <t>26</t>
  </si>
  <si>
    <t>5957140025</t>
  </si>
  <si>
    <t>Souprava pro opravu LISU tv. S 49 - ESD 6 otvorů</t>
  </si>
  <si>
    <t>-621782532</t>
  </si>
  <si>
    <t>27</t>
  </si>
  <si>
    <t>5911117130</t>
  </si>
  <si>
    <t>Výměna přídržnice srdcovky jednoduché typ Kn60 ohnuté soustavy S49</t>
  </si>
  <si>
    <t>815162881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</si>
  <si>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</si>
  <si>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Poznámka k souboru cen:_x000D_
1. V cenách jsou započteny náklady na výměnu přídržnice, vymezení šíře žlábku a ošetření součástí mazivem._x000D_
2. V cenách nejsou obsaženy náklady na dodávku dílu.</t>
  </si>
  <si>
    <t>28</t>
  </si>
  <si>
    <t>5911531030</t>
  </si>
  <si>
    <t>Seřízení čelisťového závěru výhybky jednoduché bez žlabového pražce soustavy S49</t>
  </si>
  <si>
    <t>-308992364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</si>
  <si>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</si>
  <si>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Poznámka k souboru cen:_x000D_
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</si>
  <si>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29</t>
  </si>
  <si>
    <t>887610922</t>
  </si>
  <si>
    <t>66*0,09+8,355"dřevěné pražce"</t>
  </si>
  <si>
    <t>30</t>
  </si>
  <si>
    <t>1152247886</t>
  </si>
  <si>
    <t>101,200*1,8+162*0,1*1,5"KL+stezka u výhybky"</t>
  </si>
  <si>
    <t>31</t>
  </si>
  <si>
    <t>1886261852</t>
  </si>
  <si>
    <t>66*0,09+8,355</t>
  </si>
  <si>
    <t>32</t>
  </si>
  <si>
    <t>223731801</t>
  </si>
  <si>
    <t>101,200*1,8+16,2*1,5"KL+stezky "</t>
  </si>
  <si>
    <t>33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</si>
  <si>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</si>
  <si>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</si>
  <si>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-902957345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</si>
  <si>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</si>
  <si>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131,459+9,720"doprava kameniva"</t>
  </si>
  <si>
    <t>34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</si>
  <si>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</si>
  <si>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</si>
  <si>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-1035039819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</si>
  <si>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</si>
  <si>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14,295"dřevěné pražce na skládku"</t>
  </si>
  <si>
    <t>35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</si>
  <si>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</si>
  <si>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</si>
  <si>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1223218007</t>
  </si>
  <si>
    <t>Doprava obousměrná (např. dodávek z vlastních zásob zhotovitele nebo objednatele nebo výzisku)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</si>
  <si>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1,9"doprava drobného kolejiva"</t>
  </si>
  <si>
    <t>SO 2.2 - Materiál objednatele</t>
  </si>
  <si>
    <t>2031337272</t>
  </si>
  <si>
    <t>5956116000</t>
  </si>
  <si>
    <t>Pražce dřevěné výhybkové dub skupina 3 160x260</t>
  </si>
  <si>
    <t>2063818572</t>
  </si>
  <si>
    <t>5961149075</t>
  </si>
  <si>
    <t>Přídržnice Kn60 výhybky jednoduché JS49 1:14-760 6800 mm ohnutá</t>
  </si>
  <si>
    <t>-571028181</t>
  </si>
  <si>
    <t>SO 3 - Oprava výhybky č.13, žst. Klatovy</t>
  </si>
  <si>
    <t>SO 3.1 - Oprava výhybky</t>
  </si>
  <si>
    <t>719670274</t>
  </si>
  <si>
    <t>(41*1)*2+24*1</t>
  </si>
  <si>
    <t>200210315</t>
  </si>
  <si>
    <t>-1247243637</t>
  </si>
  <si>
    <t>106*0,04</t>
  </si>
  <si>
    <t>1966771975</t>
  </si>
  <si>
    <t>4,240*1,5</t>
  </si>
  <si>
    <t>-460415338</t>
  </si>
  <si>
    <t>44" v.č. 13"</t>
  </si>
  <si>
    <t>(24*3,2*0,25)*2"za KV13"</t>
  </si>
  <si>
    <t>-886838141</t>
  </si>
  <si>
    <t>597825138</t>
  </si>
  <si>
    <t>-1926835889</t>
  </si>
  <si>
    <t>82,400*1,299</t>
  </si>
  <si>
    <t>1227069121</t>
  </si>
  <si>
    <t>-1489538370</t>
  </si>
  <si>
    <t>-1179581794</t>
  </si>
  <si>
    <t>-997032901</t>
  </si>
  <si>
    <t>1164368644</t>
  </si>
  <si>
    <t>223153356</t>
  </si>
  <si>
    <t>-68797908</t>
  </si>
  <si>
    <t>1845154197</t>
  </si>
  <si>
    <t>482473602</t>
  </si>
  <si>
    <t>1190547980</t>
  </si>
  <si>
    <t>93*0,25</t>
  </si>
  <si>
    <t>-712886952</t>
  </si>
  <si>
    <t>152+31*2</t>
  </si>
  <si>
    <t>-336049534</t>
  </si>
  <si>
    <t>592+456</t>
  </si>
  <si>
    <t>-503097602</t>
  </si>
  <si>
    <t>-1496569599</t>
  </si>
  <si>
    <t>-2108718551</t>
  </si>
  <si>
    <t>5961170080</t>
  </si>
  <si>
    <t>Zádržná opěrka proti putování (komplet pro jazky i opornici) S49 R500 pro jazyk ohnutý i přímý</t>
  </si>
  <si>
    <t>-22317360</t>
  </si>
  <si>
    <t>-636331849</t>
  </si>
  <si>
    <t>-448076608</t>
  </si>
  <si>
    <t>-2067870561</t>
  </si>
  <si>
    <t>-1575006673</t>
  </si>
  <si>
    <t>31*0,09+8,440"dřevěné pražce"</t>
  </si>
  <si>
    <t>1831647319</t>
  </si>
  <si>
    <t>82,400*1,8+106*0,1*1,5"KL+stezka u výhybky"</t>
  </si>
  <si>
    <t>162156067</t>
  </si>
  <si>
    <t>1537526063</t>
  </si>
  <si>
    <t>82,400*1,8+10,6*1,5"KL+stezky "</t>
  </si>
  <si>
    <t>1742915470</t>
  </si>
  <si>
    <t>107,038+6,360"doprava kameniva"</t>
  </si>
  <si>
    <t>1400288654</t>
  </si>
  <si>
    <t>11,230"dřevěné pražce na skládku"</t>
  </si>
  <si>
    <t>-78342473</t>
  </si>
  <si>
    <t>1,5"doprava drobného kolejiva"</t>
  </si>
  <si>
    <t>SO 3.2 - Materiál objednatele</t>
  </si>
  <si>
    <t>-1484084936</t>
  </si>
  <si>
    <t>475466088</t>
  </si>
  <si>
    <t>SO 4 - Oprava výhybky č.15, žst. Klatovy</t>
  </si>
  <si>
    <t>SO 4.1 - Oprava výhybky</t>
  </si>
  <si>
    <t>1319896091</t>
  </si>
  <si>
    <t>(54*1)*2+26*1</t>
  </si>
  <si>
    <t>472512664</t>
  </si>
  <si>
    <t>-1917767583</t>
  </si>
  <si>
    <t>134*0,04</t>
  </si>
  <si>
    <t>1062486447</t>
  </si>
  <si>
    <t>5,360*1,5</t>
  </si>
  <si>
    <t>2055304680</t>
  </si>
  <si>
    <t>27*3,2*0,25"za KV15"</t>
  </si>
  <si>
    <t>-1276945997</t>
  </si>
  <si>
    <t>-170137607</t>
  </si>
  <si>
    <t>-1739848876</t>
  </si>
  <si>
    <t>79,600*1,299</t>
  </si>
  <si>
    <t>1790122394</t>
  </si>
  <si>
    <t>1298618564</t>
  </si>
  <si>
    <t>-2138265248</t>
  </si>
  <si>
    <t>-81151393</t>
  </si>
  <si>
    <t>805208228</t>
  </si>
  <si>
    <t>108737491</t>
  </si>
  <si>
    <t>-1065689167</t>
  </si>
  <si>
    <t>216817546</t>
  </si>
  <si>
    <t>202*2+31*4</t>
  </si>
  <si>
    <t>924079505</t>
  </si>
  <si>
    <t>1524938154</t>
  </si>
  <si>
    <t>-29930463</t>
  </si>
  <si>
    <t>202+31*2</t>
  </si>
  <si>
    <t>272101582</t>
  </si>
  <si>
    <t>748+508</t>
  </si>
  <si>
    <t>-1858106646</t>
  </si>
  <si>
    <t>-2044635213</t>
  </si>
  <si>
    <t>-1385661427</t>
  </si>
  <si>
    <t>389398404</t>
  </si>
  <si>
    <t>73990965</t>
  </si>
  <si>
    <t>1629685762</t>
  </si>
  <si>
    <t>-1942810931</t>
  </si>
  <si>
    <t>5911037030</t>
  </si>
  <si>
    <t>Výměna jazyka a opornice výhybky jednoduché s dvěma čelisťovými závěry soustavy S49</t>
  </si>
  <si>
    <t>983423069</t>
  </si>
  <si>
    <t>Výměna jazyka 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</si>
  <si>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mazivem._x000D_
2. V cenách nejsou započteny náklady na dodávku dílů, dělení kolejnic, zřízení svaru, demontáž a montáž opěrek a styků.</t>
  </si>
  <si>
    <t>16,700+20,005</t>
  </si>
  <si>
    <t>-1938561281</t>
  </si>
  <si>
    <t>-1271864952</t>
  </si>
  <si>
    <t>31*0,09+8,355"dřevěné pražce"</t>
  </si>
  <si>
    <t>1557541364</t>
  </si>
  <si>
    <t>79,600*1,8+134*0,1*1,5"KL+stezka u výhybky"</t>
  </si>
  <si>
    <t>-1131931033</t>
  </si>
  <si>
    <t>31*0,09+8,355</t>
  </si>
  <si>
    <t>-1413583936</t>
  </si>
  <si>
    <t>79,600*1,8+13,4*1,5"KL+stezky "</t>
  </si>
  <si>
    <t>1612471252</t>
  </si>
  <si>
    <t>103,400+8,040"doprava kameniva"</t>
  </si>
  <si>
    <t>2641264</t>
  </si>
  <si>
    <t>11,145"dřevěné pražce na skládku"</t>
  </si>
  <si>
    <t>36</t>
  </si>
  <si>
    <t>1555005585</t>
  </si>
  <si>
    <t>SO 4.2 - Materiál objednatele</t>
  </si>
  <si>
    <t>1227655448</t>
  </si>
  <si>
    <t>-147240872</t>
  </si>
  <si>
    <t>-1546125580</t>
  </si>
  <si>
    <t>5961147325</t>
  </si>
  <si>
    <t>Opornice prodloužená JS49 1:14-760 levá přímá 18605 mm+1400 mm</t>
  </si>
  <si>
    <t>-1778105675</t>
  </si>
  <si>
    <t>5961146335</t>
  </si>
  <si>
    <t>Jazyk prodloužený JS49 1:14-760 levý ohnutý 16000 mm+1300 mm</t>
  </si>
  <si>
    <t>-1791140451</t>
  </si>
  <si>
    <t>SO 5 - Oprava výhybky č.16, žst. Klatovy</t>
  </si>
  <si>
    <t>SO 5.1 - Oprava výhybky</t>
  </si>
  <si>
    <t>1102013809</t>
  </si>
  <si>
    <t>(38*1)*2</t>
  </si>
  <si>
    <t>618244840</t>
  </si>
  <si>
    <t>1398958583</t>
  </si>
  <si>
    <t>76*0,04</t>
  </si>
  <si>
    <t>-1794573525</t>
  </si>
  <si>
    <t>3,040*1,5</t>
  </si>
  <si>
    <t>-1763529082</t>
  </si>
  <si>
    <t>35" v.č. 16"</t>
  </si>
  <si>
    <t>(6*3,2*0,25)*2"za KV16"</t>
  </si>
  <si>
    <t>-1736851755</t>
  </si>
  <si>
    <t>-434447236</t>
  </si>
  <si>
    <t>-1552635411</t>
  </si>
  <si>
    <t>44,600*1,299</t>
  </si>
  <si>
    <t>514047102</t>
  </si>
  <si>
    <t>818944361</t>
  </si>
  <si>
    <t>595381540</t>
  </si>
  <si>
    <t>-1505888961</t>
  </si>
  <si>
    <t>1532295278</t>
  </si>
  <si>
    <t>778866865</t>
  </si>
  <si>
    <t>-1717712137</t>
  </si>
  <si>
    <t>144*2</t>
  </si>
  <si>
    <t>-2146197342</t>
  </si>
  <si>
    <t>-444595051</t>
  </si>
  <si>
    <t>70*0,25</t>
  </si>
  <si>
    <t>-1368744647</t>
  </si>
  <si>
    <t>144</t>
  </si>
  <si>
    <t>-1368685423</t>
  </si>
  <si>
    <t>544+312</t>
  </si>
  <si>
    <t>-1241622663</t>
  </si>
  <si>
    <t>5911117030</t>
  </si>
  <si>
    <t>Výměna přídržnice srdcovky jednoduché typ Kn60 přímé soustavy S49</t>
  </si>
  <si>
    <t>1895981473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</si>
  <si>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</si>
  <si>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1511893042</t>
  </si>
  <si>
    <t>-1568271227</t>
  </si>
  <si>
    <t>-308756353</t>
  </si>
  <si>
    <t>5961170070</t>
  </si>
  <si>
    <t>Zádržná opěrka proti putování (komplet pro jazky i opornici) S49 R300 pro jazyk ohnutý i přímý</t>
  </si>
  <si>
    <t>-1583194596</t>
  </si>
  <si>
    <t>-1128924511</t>
  </si>
  <si>
    <t>-1461967199</t>
  </si>
  <si>
    <t>-162787085</t>
  </si>
  <si>
    <t>-1470983297</t>
  </si>
  <si>
    <t>5,681"dřevěné pražce"</t>
  </si>
  <si>
    <t>-33556255</t>
  </si>
  <si>
    <t>44,600*1,8+76*0,1*1,5"KL+stezka u výhybky"</t>
  </si>
  <si>
    <t>-1533975075</t>
  </si>
  <si>
    <t>1449954594</t>
  </si>
  <si>
    <t>1535633884</t>
  </si>
  <si>
    <t>57,935+4,560"doprava kameniva"</t>
  </si>
  <si>
    <t>-940634080</t>
  </si>
  <si>
    <t>5,681"dřevěné pražce na skládku"</t>
  </si>
  <si>
    <t>-1967568706</t>
  </si>
  <si>
    <t>1,0"doprava drobného kolejiva"</t>
  </si>
  <si>
    <t>SO 5.2 - Materiál objednatele</t>
  </si>
  <si>
    <t>1586374679</t>
  </si>
  <si>
    <t>5961149045</t>
  </si>
  <si>
    <t>Přídržnice Kn60 výhybky jednoduché JS49 1:9-300  4500 mm přímá</t>
  </si>
  <si>
    <t>2083833742</t>
  </si>
  <si>
    <t>5961149050</t>
  </si>
  <si>
    <t>Přídržnice Kn60 výhybky jednoduché JS49 1:9-300  4500 mm ohnutá</t>
  </si>
  <si>
    <t>-2141402418</t>
  </si>
  <si>
    <t>SO 6 - Oprava výhybky č.17, žst. Klatovy</t>
  </si>
  <si>
    <t>SO 6.1 - Oprava výhybky</t>
  </si>
  <si>
    <t>-834283631</t>
  </si>
  <si>
    <t>(38*1)*2+6*1</t>
  </si>
  <si>
    <t>262852638</t>
  </si>
  <si>
    <t>-695455537</t>
  </si>
  <si>
    <t>82*0,04</t>
  </si>
  <si>
    <t>1646840631</t>
  </si>
  <si>
    <t>3,280*1,5</t>
  </si>
  <si>
    <t>970633518</t>
  </si>
  <si>
    <t>35" v.č. 17"</t>
  </si>
  <si>
    <t>(6*3,2*0,25)*2"za KV17"</t>
  </si>
  <si>
    <t>-108495219</t>
  </si>
  <si>
    <t>2087107862</t>
  </si>
  <si>
    <t>444379334</t>
  </si>
  <si>
    <t>-1860824003</t>
  </si>
  <si>
    <t>-1448262471</t>
  </si>
  <si>
    <t>320438919</t>
  </si>
  <si>
    <t>-1929339129</t>
  </si>
  <si>
    <t>-300448543</t>
  </si>
  <si>
    <t>-207899705</t>
  </si>
  <si>
    <t>1332258934</t>
  </si>
  <si>
    <t>-67606091</t>
  </si>
  <si>
    <t>144*2+11*4</t>
  </si>
  <si>
    <t>713160153</t>
  </si>
  <si>
    <t>640191924</t>
  </si>
  <si>
    <t>-903578224</t>
  </si>
  <si>
    <t>144+11*2</t>
  </si>
  <si>
    <t>1494831147</t>
  </si>
  <si>
    <t>-166673159</t>
  </si>
  <si>
    <t>-1458956997</t>
  </si>
  <si>
    <t>-1952843879</t>
  </si>
  <si>
    <t>619708690</t>
  </si>
  <si>
    <t>-1150789079</t>
  </si>
  <si>
    <t>581038078</t>
  </si>
  <si>
    <t>-1212239885</t>
  </si>
  <si>
    <t>5,681+11*0,09"dřevěné pražce"</t>
  </si>
  <si>
    <t>-695125605</t>
  </si>
  <si>
    <t>44,600*1,8+82*0,1*1,5"KL+stezka u výhybky"</t>
  </si>
  <si>
    <t>1276864735</t>
  </si>
  <si>
    <t>-517641070</t>
  </si>
  <si>
    <t>1542749014</t>
  </si>
  <si>
    <t>57,935+4,920"doprava kameniva"</t>
  </si>
  <si>
    <t>-323890814</t>
  </si>
  <si>
    <t>918891890</t>
  </si>
  <si>
    <t>1,1"doprava drobného kolejiva"</t>
  </si>
  <si>
    <t>SO 6.2 - Oprava 1.SK</t>
  </si>
  <si>
    <t>-584613296</t>
  </si>
  <si>
    <t>40*1*2</t>
  </si>
  <si>
    <t>-1917452739</t>
  </si>
  <si>
    <t>823630959</t>
  </si>
  <si>
    <t>80,000*0,04</t>
  </si>
  <si>
    <t>-1014205328</t>
  </si>
  <si>
    <t>3,200*1,5</t>
  </si>
  <si>
    <t>5905035120</t>
  </si>
  <si>
    <t>Výměna KL malou těžící mechanizací včetně lavičky pod ložnou plochou pražce lože zapuštěné</t>
  </si>
  <si>
    <t>1961653742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</si>
  <si>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</si>
  <si>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40*3,2*0,25</t>
  </si>
  <si>
    <t>200589021</t>
  </si>
  <si>
    <t>1510805910</t>
  </si>
  <si>
    <t>32,000*1,299</t>
  </si>
  <si>
    <t>-2071470050</t>
  </si>
  <si>
    <t>797284894</t>
  </si>
  <si>
    <t>67*4</t>
  </si>
  <si>
    <t>-1631688476</t>
  </si>
  <si>
    <t>67*2</t>
  </si>
  <si>
    <t>5907020115</t>
  </si>
  <si>
    <t>Souvislá výměna kolejnic současně s výměnou pražců tv. S49 rozdělení "d"</t>
  </si>
  <si>
    <t>-836049932</t>
  </si>
  <si>
    <t>Souvislá výměna kolejnic současně s výměnou pražců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</si>
  <si>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mazivem._x000D_
2. V cenách nejsou započteny náklady na dělení kolejnic, zřízení svaru, demontáž nebo montáž styků.</t>
  </si>
  <si>
    <t>5907010080</t>
  </si>
  <si>
    <t>Výměna LISŮ tv. S49 rozdělení "d"</t>
  </si>
  <si>
    <t>-132343904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</si>
  <si>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</si>
  <si>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mazivem._x000D_
2. V cenách nejsou započteny náklady na dělení kolejnic, zřízení svaru, demontáž nebo montáž styků.</t>
  </si>
  <si>
    <t>5957131055</t>
  </si>
  <si>
    <t>Lepený izolovaný styk tv. S49 délky 4,50 m</t>
  </si>
  <si>
    <t>-84999899</t>
  </si>
  <si>
    <t>361250637</t>
  </si>
  <si>
    <t>5910035030</t>
  </si>
  <si>
    <t>Dosažení dovolené upínací teploty v BK prodloužením kolejnicového pásu v koleji tv. S49</t>
  </si>
  <si>
    <t>1428688054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</si>
  <si>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</si>
  <si>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pásu._x000D_
2. V cenách nejsou obsaženy náklady na demontáž upevňovadel a kolejnicových spojek.</t>
  </si>
  <si>
    <t>-308137980</t>
  </si>
  <si>
    <t>125*2</t>
  </si>
  <si>
    <t>-706457748</t>
  </si>
  <si>
    <t>2*125</t>
  </si>
  <si>
    <t>-663141991</t>
  </si>
  <si>
    <t>-1464942633</t>
  </si>
  <si>
    <t>338767890</t>
  </si>
  <si>
    <t>32*1,8+(80*0,1)*1,5"KL+stezky"</t>
  </si>
  <si>
    <t>-505583275</t>
  </si>
  <si>
    <t>46*0,09</t>
  </si>
  <si>
    <t>1444798059</t>
  </si>
  <si>
    <t>69,6"KL+stezky na skládku "</t>
  </si>
  <si>
    <t>260182291</t>
  </si>
  <si>
    <t>4,140"dřevěné pražce na skládku"</t>
  </si>
  <si>
    <t>809506803</t>
  </si>
  <si>
    <t>41,568+4,800"doprava kameniva"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</si>
  <si>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</si>
  <si>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</si>
  <si>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58018352</t>
  </si>
  <si>
    <t>Doprava jednosměrná (např. nakupovaného materiálu)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</si>
  <si>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0,538"doprava LIS"</t>
  </si>
  <si>
    <t>9902300700</t>
  </si>
  <si>
    <t>Doprava jednosměrná (např. nakupovaného materiálu) mechanizací o nosnosti přes 3,5 t sypanin (kameniva, písku, suti, dlažebních kostek, atd.) do 100 km</t>
  </si>
  <si>
    <t>1678144525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</si>
  <si>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</si>
  <si>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0,360"doprava drobného kolejiva"</t>
  </si>
  <si>
    <t>SO 6.3 - Materiál objednatele</t>
  </si>
  <si>
    <t>-1961979220</t>
  </si>
  <si>
    <t>-1483661810</t>
  </si>
  <si>
    <t>-1591327448</t>
  </si>
  <si>
    <t>11+46</t>
  </si>
  <si>
    <t>5957104025</t>
  </si>
  <si>
    <t>Kolejnicové pásy třídy R260 tv. 49 E1 délky 75 metrů</t>
  </si>
  <si>
    <t>176839944</t>
  </si>
  <si>
    <t>-1902240939</t>
  </si>
  <si>
    <t>SO 7 - Oprava výhybky č.14, žst. Klatovy</t>
  </si>
  <si>
    <t>SO 7.1 - Oprava výhybky</t>
  </si>
  <si>
    <t>-2077869534</t>
  </si>
  <si>
    <t>(41*1)*2+27*1*2</t>
  </si>
  <si>
    <t>-1979755087</t>
  </si>
  <si>
    <t>1865537560</t>
  </si>
  <si>
    <t>136*0,04</t>
  </si>
  <si>
    <t>284178145</t>
  </si>
  <si>
    <t>5,440*1,5</t>
  </si>
  <si>
    <t>48454153</t>
  </si>
  <si>
    <t>27*3,2*0,25"před ZV 14"</t>
  </si>
  <si>
    <t>(3*5*0,25)*2"za KV14"</t>
  </si>
  <si>
    <t>-892737645</t>
  </si>
  <si>
    <t>-400814714</t>
  </si>
  <si>
    <t>2147319771</t>
  </si>
  <si>
    <t>64,100*1,299</t>
  </si>
  <si>
    <t>1285113690</t>
  </si>
  <si>
    <t>-302198735</t>
  </si>
  <si>
    <t>258371224</t>
  </si>
  <si>
    <t>-21162238</t>
  </si>
  <si>
    <t>-1801032257</t>
  </si>
  <si>
    <t>-209633616</t>
  </si>
  <si>
    <t>299042258</t>
  </si>
  <si>
    <t>-460180093</t>
  </si>
  <si>
    <t>214*2</t>
  </si>
  <si>
    <t>266045488</t>
  </si>
  <si>
    <t>-2005462374</t>
  </si>
  <si>
    <t>-574552145</t>
  </si>
  <si>
    <t>214</t>
  </si>
  <si>
    <t>-1275151840</t>
  </si>
  <si>
    <t>480+312</t>
  </si>
  <si>
    <t>-938079674</t>
  </si>
  <si>
    <t>-1205411269</t>
  </si>
  <si>
    <t>1634819925</t>
  </si>
  <si>
    <t>-100794573</t>
  </si>
  <si>
    <t>1627912012</t>
  </si>
  <si>
    <t>1089078637</t>
  </si>
  <si>
    <t>1397460102</t>
  </si>
  <si>
    <t>-610201258</t>
  </si>
  <si>
    <t>7,887"dřevěné pražce"</t>
  </si>
  <si>
    <t>528487011</t>
  </si>
  <si>
    <t>64,100*1,8+136*0,1*1,5"KL+stezka u výhybky"</t>
  </si>
  <si>
    <t>140699704</t>
  </si>
  <si>
    <t>-1233987208</t>
  </si>
  <si>
    <t>-932447726</t>
  </si>
  <si>
    <t>83,266+8,160"doprava kameniva"</t>
  </si>
  <si>
    <t>434441464</t>
  </si>
  <si>
    <t>7,887"dřevěné pražce na skládku"</t>
  </si>
  <si>
    <t>239456634</t>
  </si>
  <si>
    <t>SO 7.2 - Materiál objednatele</t>
  </si>
  <si>
    <t>449234842</t>
  </si>
  <si>
    <t>-1078410291</t>
  </si>
  <si>
    <t>SO 8 - Oprava výhybky č. 120, žst. Klatovy</t>
  </si>
  <si>
    <t>SO 8.1 - Oprava výhybky</t>
  </si>
  <si>
    <t>1104761220</t>
  </si>
  <si>
    <t>(39*1)*2</t>
  </si>
  <si>
    <t>36740107</t>
  </si>
  <si>
    <t>1124021350</t>
  </si>
  <si>
    <t>78*0,04</t>
  </si>
  <si>
    <t>-344674089</t>
  </si>
  <si>
    <t>3,120*1,5</t>
  </si>
  <si>
    <t>1871973972</t>
  </si>
  <si>
    <t>35" v.č. 120"</t>
  </si>
  <si>
    <t>2*3,2*0,25"před KV 120"</t>
  </si>
  <si>
    <t>-1547795924</t>
  </si>
  <si>
    <t>-300729773</t>
  </si>
  <si>
    <t>36,600*1,299</t>
  </si>
  <si>
    <t>162887757</t>
  </si>
  <si>
    <t>-1027727828</t>
  </si>
  <si>
    <t>-1812219454</t>
  </si>
  <si>
    <t>-1670860353</t>
  </si>
  <si>
    <t>-139066199</t>
  </si>
  <si>
    <t>-1625772643</t>
  </si>
  <si>
    <t>1062283596</t>
  </si>
  <si>
    <t>126*2</t>
  </si>
  <si>
    <t>1245626598</t>
  </si>
  <si>
    <t>1965803795</t>
  </si>
  <si>
    <t>2004080764</t>
  </si>
  <si>
    <t>126</t>
  </si>
  <si>
    <t>-783994302</t>
  </si>
  <si>
    <t>424+312</t>
  </si>
  <si>
    <t>1223407071</t>
  </si>
  <si>
    <t>1115946939</t>
  </si>
  <si>
    <t>452703444</t>
  </si>
  <si>
    <t>2119447631</t>
  </si>
  <si>
    <t>-1230714451</t>
  </si>
  <si>
    <t>4,995"dřevěné pražce"</t>
  </si>
  <si>
    <t>557676357</t>
  </si>
  <si>
    <t>36,600*1,8+78*0,1*1,5"KL+stezka u výhybky"</t>
  </si>
  <si>
    <t>1935425062</t>
  </si>
  <si>
    <t>1922409339</t>
  </si>
  <si>
    <t>-532419170</t>
  </si>
  <si>
    <t>47,543+4,680"doprava kameniva"</t>
  </si>
  <si>
    <t>806915575</t>
  </si>
  <si>
    <t>4,995"dřevěné pražce na skládku"</t>
  </si>
  <si>
    <t>-895384173</t>
  </si>
  <si>
    <t>0,85"doprava drobného kolejiva"</t>
  </si>
  <si>
    <t>SO 8.2 - Materiál objednatele</t>
  </si>
  <si>
    <t>-672478085</t>
  </si>
  <si>
    <t>SO 9 - Oprava výhybky č. 118, žst. Klatovy</t>
  </si>
  <si>
    <t>SO 9.1 - Oprava výhybky</t>
  </si>
  <si>
    <t>-962970668</t>
  </si>
  <si>
    <t>(29*1)*2</t>
  </si>
  <si>
    <t>-852624399</t>
  </si>
  <si>
    <t>-251623806</t>
  </si>
  <si>
    <t>58*0,04</t>
  </si>
  <si>
    <t>689108924</t>
  </si>
  <si>
    <t>2,320*1,5</t>
  </si>
  <si>
    <t>-1977993047</t>
  </si>
  <si>
    <t>29" v.č. 118"</t>
  </si>
  <si>
    <t>2,5"za KV"</t>
  </si>
  <si>
    <t>-1348704853</t>
  </si>
  <si>
    <t>767482047</t>
  </si>
  <si>
    <t>31,5*1,299</t>
  </si>
  <si>
    <t>1332976080</t>
  </si>
  <si>
    <t>2022622346</t>
  </si>
  <si>
    <t>1196233400</t>
  </si>
  <si>
    <t>1405324587</t>
  </si>
  <si>
    <t>-1751090917</t>
  </si>
  <si>
    <t>748278269</t>
  </si>
  <si>
    <t>1088772907</t>
  </si>
  <si>
    <t>100*2</t>
  </si>
  <si>
    <t>-1011761315</t>
  </si>
  <si>
    <t>-638130487</t>
  </si>
  <si>
    <t>55*0,25</t>
  </si>
  <si>
    <t>105636437</t>
  </si>
  <si>
    <t>100</t>
  </si>
  <si>
    <t>844443356</t>
  </si>
  <si>
    <t>362+252</t>
  </si>
  <si>
    <t>536748363</t>
  </si>
  <si>
    <t>204795351</t>
  </si>
  <si>
    <t>270229143</t>
  </si>
  <si>
    <t>250751599</t>
  </si>
  <si>
    <t>-1042274204</t>
  </si>
  <si>
    <t>4,150"dřevěné pražce"</t>
  </si>
  <si>
    <t>727037798</t>
  </si>
  <si>
    <t>31,500*1,8+58*0,1*1,5"KL+stezka u výhybky"</t>
  </si>
  <si>
    <t>-835234934</t>
  </si>
  <si>
    <t>-1175883568</t>
  </si>
  <si>
    <t>-2098416501</t>
  </si>
  <si>
    <t>40,919+3,480"doprava kameniva"</t>
  </si>
  <si>
    <t>900420004</t>
  </si>
  <si>
    <t>4,150"dřevěné pražce na skládku"</t>
  </si>
  <si>
    <t>381693072</t>
  </si>
  <si>
    <t>0,7"doprava drobného kolejiva"</t>
  </si>
  <si>
    <t>SO 9.2 - Materiál objednatele</t>
  </si>
  <si>
    <t>628990564</t>
  </si>
  <si>
    <t>SO 10 - VRN</t>
  </si>
  <si>
    <t>SO 10.1 - VRN</t>
  </si>
  <si>
    <t>021211001</t>
  </si>
  <si>
    <t>Průzkumné práce pro opravy Doplňující laboratorní rozbor kontaminace zeminy nebo kol. lože</t>
  </si>
  <si>
    <t>1024</t>
  </si>
  <si>
    <t>-708425264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</si>
  <si>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</si>
  <si>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</si>
  <si>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</si>
  <si>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</si>
  <si>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%</t>
  </si>
  <si>
    <t>1134777055</t>
  </si>
  <si>
    <t>022101011</t>
  </si>
  <si>
    <t>Geodetické práce Geodetické práce v průběhu opravy</t>
  </si>
  <si>
    <t>1876622474</t>
  </si>
  <si>
    <t>022101021</t>
  </si>
  <si>
    <t>Geodetické práce Geodetické práce po ukončení opravy</t>
  </si>
  <si>
    <t>1443578030</t>
  </si>
  <si>
    <t>022121001</t>
  </si>
  <si>
    <t>Geodetické práce Diagnostika technické infrastruktury Vytýčení trasy inženýrských sítí</t>
  </si>
  <si>
    <t>-1940328582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</si>
  <si>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</si>
  <si>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</si>
  <si>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023131001</t>
  </si>
  <si>
    <t>Projektové práce Dokumentace skutečného provedení železničního svršku a spodku</t>
  </si>
  <si>
    <t>-1891060539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</si>
  <si>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</si>
  <si>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souboru cen:_x000D_
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</si>
  <si>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033131001</t>
  </si>
  <si>
    <t>Provozní vlivy Organizační zajištění prací při zřizování a udržování BK kolejí a výhybek</t>
  </si>
  <si>
    <t>1319813286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</si>
  <si>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</si>
  <si>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</si>
  <si>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</si>
  <si>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</si>
  <si>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1608412036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</si>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</sst>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7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86"/>
  <sheetViews>
    <sheetView showGridLines="0" topLeftCell="A52" workbookViewId="0">
      <selection activeCell="AR28" sqref="AR2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307" t="s">
        <v>14</v>
      </c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19"/>
      <c r="AQ5" s="19"/>
      <c r="AR5" s="17"/>
      <c r="BE5" s="304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309" t="s">
        <v>17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19"/>
      <c r="AQ6" s="19"/>
      <c r="AR6" s="17"/>
      <c r="BE6" s="305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305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305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305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305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305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305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30</v>
      </c>
      <c r="AO13" s="19"/>
      <c r="AP13" s="19"/>
      <c r="AQ13" s="19"/>
      <c r="AR13" s="17"/>
      <c r="BE13" s="305"/>
      <c r="BS13" s="14" t="s">
        <v>6</v>
      </c>
    </row>
    <row r="14" spans="1:74" ht="12.75">
      <c r="B14" s="18"/>
      <c r="C14" s="19"/>
      <c r="D14" s="19"/>
      <c r="E14" s="310" t="s">
        <v>30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E14" s="305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305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305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305"/>
      <c r="BS17" s="14" t="s">
        <v>33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305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305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305"/>
      <c r="BS20" s="14" t="s">
        <v>33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305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305"/>
    </row>
    <row r="23" spans="1:71" s="1" customFormat="1" ht="47.25" customHeight="1">
      <c r="B23" s="18"/>
      <c r="C23" s="19"/>
      <c r="D23" s="19"/>
      <c r="E23" s="312" t="s">
        <v>37</v>
      </c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19"/>
      <c r="AP23" s="19"/>
      <c r="AQ23" s="19"/>
      <c r="AR23" s="17"/>
      <c r="BE23" s="305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305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305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13">
        <f>ROUND(AG54,2)</f>
        <v>0</v>
      </c>
      <c r="AL26" s="314"/>
      <c r="AM26" s="314"/>
      <c r="AN26" s="314"/>
      <c r="AO26" s="314"/>
      <c r="AP26" s="33"/>
      <c r="AQ26" s="33"/>
      <c r="AR26" s="36"/>
      <c r="BE26" s="305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305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15" t="s">
        <v>39</v>
      </c>
      <c r="M28" s="315"/>
      <c r="N28" s="315"/>
      <c r="O28" s="315"/>
      <c r="P28" s="315"/>
      <c r="Q28" s="33"/>
      <c r="R28" s="33"/>
      <c r="S28" s="33"/>
      <c r="T28" s="33"/>
      <c r="U28" s="33"/>
      <c r="V28" s="33"/>
      <c r="W28" s="315" t="s">
        <v>40</v>
      </c>
      <c r="X28" s="315"/>
      <c r="Y28" s="315"/>
      <c r="Z28" s="315"/>
      <c r="AA28" s="315"/>
      <c r="AB28" s="315"/>
      <c r="AC28" s="315"/>
      <c r="AD28" s="315"/>
      <c r="AE28" s="315"/>
      <c r="AF28" s="33"/>
      <c r="AG28" s="33"/>
      <c r="AH28" s="33"/>
      <c r="AI28" s="33"/>
      <c r="AJ28" s="33"/>
      <c r="AK28" s="315" t="s">
        <v>41</v>
      </c>
      <c r="AL28" s="315"/>
      <c r="AM28" s="315"/>
      <c r="AN28" s="315"/>
      <c r="AO28" s="315"/>
      <c r="AP28" s="33"/>
      <c r="AQ28" s="33"/>
      <c r="AR28" s="36"/>
      <c r="BE28" s="305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96">
        <v>0.21</v>
      </c>
      <c r="M29" s="297"/>
      <c r="N29" s="297"/>
      <c r="O29" s="297"/>
      <c r="P29" s="297"/>
      <c r="Q29" s="38"/>
      <c r="R29" s="38"/>
      <c r="S29" s="38"/>
      <c r="T29" s="38"/>
      <c r="U29" s="38"/>
      <c r="V29" s="38"/>
      <c r="W29" s="298">
        <f>ROUND(AZ54, 2)</f>
        <v>0</v>
      </c>
      <c r="X29" s="297"/>
      <c r="Y29" s="297"/>
      <c r="Z29" s="297"/>
      <c r="AA29" s="297"/>
      <c r="AB29" s="297"/>
      <c r="AC29" s="297"/>
      <c r="AD29" s="297"/>
      <c r="AE29" s="297"/>
      <c r="AF29" s="38"/>
      <c r="AG29" s="38"/>
      <c r="AH29" s="38"/>
      <c r="AI29" s="38"/>
      <c r="AJ29" s="38"/>
      <c r="AK29" s="298">
        <f>ROUND(AV54, 2)</f>
        <v>0</v>
      </c>
      <c r="AL29" s="297"/>
      <c r="AM29" s="297"/>
      <c r="AN29" s="297"/>
      <c r="AO29" s="297"/>
      <c r="AP29" s="38"/>
      <c r="AQ29" s="38"/>
      <c r="AR29" s="39"/>
      <c r="BE29" s="306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96">
        <v>0.15</v>
      </c>
      <c r="M30" s="297"/>
      <c r="N30" s="297"/>
      <c r="O30" s="297"/>
      <c r="P30" s="297"/>
      <c r="Q30" s="38"/>
      <c r="R30" s="38"/>
      <c r="S30" s="38"/>
      <c r="T30" s="38"/>
      <c r="U30" s="38"/>
      <c r="V30" s="38"/>
      <c r="W30" s="298">
        <f>ROUND(BA54, 2)</f>
        <v>0</v>
      </c>
      <c r="X30" s="297"/>
      <c r="Y30" s="297"/>
      <c r="Z30" s="297"/>
      <c r="AA30" s="297"/>
      <c r="AB30" s="297"/>
      <c r="AC30" s="297"/>
      <c r="AD30" s="297"/>
      <c r="AE30" s="297"/>
      <c r="AF30" s="38"/>
      <c r="AG30" s="38"/>
      <c r="AH30" s="38"/>
      <c r="AI30" s="38"/>
      <c r="AJ30" s="38"/>
      <c r="AK30" s="298">
        <f>ROUND(AW54, 2)</f>
        <v>0</v>
      </c>
      <c r="AL30" s="297"/>
      <c r="AM30" s="297"/>
      <c r="AN30" s="297"/>
      <c r="AO30" s="297"/>
      <c r="AP30" s="38"/>
      <c r="AQ30" s="38"/>
      <c r="AR30" s="39"/>
      <c r="BE30" s="306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96">
        <v>0.21</v>
      </c>
      <c r="M31" s="297"/>
      <c r="N31" s="297"/>
      <c r="O31" s="297"/>
      <c r="P31" s="297"/>
      <c r="Q31" s="38"/>
      <c r="R31" s="38"/>
      <c r="S31" s="38"/>
      <c r="T31" s="38"/>
      <c r="U31" s="38"/>
      <c r="V31" s="38"/>
      <c r="W31" s="298">
        <f>ROUND(BB54, 2)</f>
        <v>0</v>
      </c>
      <c r="X31" s="297"/>
      <c r="Y31" s="297"/>
      <c r="Z31" s="297"/>
      <c r="AA31" s="297"/>
      <c r="AB31" s="297"/>
      <c r="AC31" s="297"/>
      <c r="AD31" s="297"/>
      <c r="AE31" s="297"/>
      <c r="AF31" s="38"/>
      <c r="AG31" s="38"/>
      <c r="AH31" s="38"/>
      <c r="AI31" s="38"/>
      <c r="AJ31" s="38"/>
      <c r="AK31" s="298">
        <v>0</v>
      </c>
      <c r="AL31" s="297"/>
      <c r="AM31" s="297"/>
      <c r="AN31" s="297"/>
      <c r="AO31" s="297"/>
      <c r="AP31" s="38"/>
      <c r="AQ31" s="38"/>
      <c r="AR31" s="39"/>
      <c r="BE31" s="306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96">
        <v>0.15</v>
      </c>
      <c r="M32" s="297"/>
      <c r="N32" s="297"/>
      <c r="O32" s="297"/>
      <c r="P32" s="297"/>
      <c r="Q32" s="38"/>
      <c r="R32" s="38"/>
      <c r="S32" s="38"/>
      <c r="T32" s="38"/>
      <c r="U32" s="38"/>
      <c r="V32" s="38"/>
      <c r="W32" s="298">
        <f>ROUND(BC54, 2)</f>
        <v>0</v>
      </c>
      <c r="X32" s="297"/>
      <c r="Y32" s="297"/>
      <c r="Z32" s="297"/>
      <c r="AA32" s="297"/>
      <c r="AB32" s="297"/>
      <c r="AC32" s="297"/>
      <c r="AD32" s="297"/>
      <c r="AE32" s="297"/>
      <c r="AF32" s="38"/>
      <c r="AG32" s="38"/>
      <c r="AH32" s="38"/>
      <c r="AI32" s="38"/>
      <c r="AJ32" s="38"/>
      <c r="AK32" s="298">
        <v>0</v>
      </c>
      <c r="AL32" s="297"/>
      <c r="AM32" s="297"/>
      <c r="AN32" s="297"/>
      <c r="AO32" s="297"/>
      <c r="AP32" s="38"/>
      <c r="AQ32" s="38"/>
      <c r="AR32" s="39"/>
      <c r="BE32" s="306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96">
        <v>0</v>
      </c>
      <c r="M33" s="297"/>
      <c r="N33" s="297"/>
      <c r="O33" s="297"/>
      <c r="P33" s="297"/>
      <c r="Q33" s="38"/>
      <c r="R33" s="38"/>
      <c r="S33" s="38"/>
      <c r="T33" s="38"/>
      <c r="U33" s="38"/>
      <c r="V33" s="38"/>
      <c r="W33" s="298">
        <f>ROUND(BD54, 2)</f>
        <v>0</v>
      </c>
      <c r="X33" s="297"/>
      <c r="Y33" s="297"/>
      <c r="Z33" s="297"/>
      <c r="AA33" s="297"/>
      <c r="AB33" s="297"/>
      <c r="AC33" s="297"/>
      <c r="AD33" s="297"/>
      <c r="AE33" s="297"/>
      <c r="AF33" s="38"/>
      <c r="AG33" s="38"/>
      <c r="AH33" s="38"/>
      <c r="AI33" s="38"/>
      <c r="AJ33" s="38"/>
      <c r="AK33" s="298">
        <v>0</v>
      </c>
      <c r="AL33" s="297"/>
      <c r="AM33" s="297"/>
      <c r="AN33" s="297"/>
      <c r="AO33" s="297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302" t="s">
        <v>50</v>
      </c>
      <c r="Y35" s="300"/>
      <c r="Z35" s="300"/>
      <c r="AA35" s="300"/>
      <c r="AB35" s="300"/>
      <c r="AC35" s="42"/>
      <c r="AD35" s="42"/>
      <c r="AE35" s="42"/>
      <c r="AF35" s="42"/>
      <c r="AG35" s="42"/>
      <c r="AH35" s="42"/>
      <c r="AI35" s="42"/>
      <c r="AJ35" s="42"/>
      <c r="AK35" s="299">
        <f>SUM(AK26:AK33)</f>
        <v>0</v>
      </c>
      <c r="AL35" s="300"/>
      <c r="AM35" s="300"/>
      <c r="AN35" s="300"/>
      <c r="AO35" s="301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65420124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336" t="str">
        <f>K6</f>
        <v>Oprava traťového úseku Janovice nad Úhlavou -  Klatovy</v>
      </c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>TO Klatovy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317" t="str">
        <f>IF(AN8= "","",AN8)</f>
        <v>27. 2. 2020</v>
      </c>
      <c r="AN47" s="317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Správa železnic s.o. - OŘ Plzeň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31</v>
      </c>
      <c r="AJ49" s="33"/>
      <c r="AK49" s="33"/>
      <c r="AL49" s="33"/>
      <c r="AM49" s="318" t="str">
        <f>IF(E17="","",E17)</f>
        <v xml:space="preserve"> </v>
      </c>
      <c r="AN49" s="319"/>
      <c r="AO49" s="319"/>
      <c r="AP49" s="319"/>
      <c r="AQ49" s="33"/>
      <c r="AR49" s="36"/>
      <c r="AS49" s="320" t="s">
        <v>52</v>
      </c>
      <c r="AT49" s="321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29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34</v>
      </c>
      <c r="AJ50" s="33"/>
      <c r="AK50" s="33"/>
      <c r="AL50" s="33"/>
      <c r="AM50" s="318" t="str">
        <f>IF(E20="","",E20)</f>
        <v>Jung</v>
      </c>
      <c r="AN50" s="319"/>
      <c r="AO50" s="319"/>
      <c r="AP50" s="319"/>
      <c r="AQ50" s="33"/>
      <c r="AR50" s="36"/>
      <c r="AS50" s="322"/>
      <c r="AT50" s="323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324"/>
      <c r="AT51" s="325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338" t="s">
        <v>53</v>
      </c>
      <c r="D52" s="327"/>
      <c r="E52" s="327"/>
      <c r="F52" s="327"/>
      <c r="G52" s="327"/>
      <c r="H52" s="63"/>
      <c r="I52" s="326" t="s">
        <v>54</v>
      </c>
      <c r="J52" s="327"/>
      <c r="K52" s="327"/>
      <c r="L52" s="327"/>
      <c r="M52" s="327"/>
      <c r="N52" s="327"/>
      <c r="O52" s="327"/>
      <c r="P52" s="327"/>
      <c r="Q52" s="327"/>
      <c r="R52" s="327"/>
      <c r="S52" s="327"/>
      <c r="T52" s="327"/>
      <c r="U52" s="327"/>
      <c r="V52" s="327"/>
      <c r="W52" s="327"/>
      <c r="X52" s="327"/>
      <c r="Y52" s="327"/>
      <c r="Z52" s="327"/>
      <c r="AA52" s="327"/>
      <c r="AB52" s="327"/>
      <c r="AC52" s="327"/>
      <c r="AD52" s="327"/>
      <c r="AE52" s="327"/>
      <c r="AF52" s="327"/>
      <c r="AG52" s="328" t="s">
        <v>55</v>
      </c>
      <c r="AH52" s="327"/>
      <c r="AI52" s="327"/>
      <c r="AJ52" s="327"/>
      <c r="AK52" s="327"/>
      <c r="AL52" s="327"/>
      <c r="AM52" s="327"/>
      <c r="AN52" s="326" t="s">
        <v>56</v>
      </c>
      <c r="AO52" s="327"/>
      <c r="AP52" s="327"/>
      <c r="AQ52" s="64" t="s">
        <v>57</v>
      </c>
      <c r="AR52" s="36"/>
      <c r="AS52" s="65" t="s">
        <v>58</v>
      </c>
      <c r="AT52" s="66" t="s">
        <v>59</v>
      </c>
      <c r="AU52" s="66" t="s">
        <v>60</v>
      </c>
      <c r="AV52" s="66" t="s">
        <v>61</v>
      </c>
      <c r="AW52" s="66" t="s">
        <v>62</v>
      </c>
      <c r="AX52" s="66" t="s">
        <v>63</v>
      </c>
      <c r="AY52" s="66" t="s">
        <v>64</v>
      </c>
      <c r="AZ52" s="66" t="s">
        <v>65</v>
      </c>
      <c r="BA52" s="66" t="s">
        <v>66</v>
      </c>
      <c r="BB52" s="66" t="s">
        <v>67</v>
      </c>
      <c r="BC52" s="66" t="s">
        <v>68</v>
      </c>
      <c r="BD52" s="67" t="s">
        <v>69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70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334">
        <f>ROUND(AG55+AG58+AG61+AG64+AG67+AG70+AG74+AG77+AG80+AG83,2)</f>
        <v>0</v>
      </c>
      <c r="AH54" s="334"/>
      <c r="AI54" s="334"/>
      <c r="AJ54" s="334"/>
      <c r="AK54" s="334"/>
      <c r="AL54" s="334"/>
      <c r="AM54" s="334"/>
      <c r="AN54" s="335">
        <f t="shared" ref="AN54:AN84" si="0">SUM(AG54,AT54)</f>
        <v>0</v>
      </c>
      <c r="AO54" s="335"/>
      <c r="AP54" s="335"/>
      <c r="AQ54" s="75" t="s">
        <v>19</v>
      </c>
      <c r="AR54" s="76"/>
      <c r="AS54" s="77">
        <f>ROUND(AS55+AS58+AS61+AS64+AS67+AS70+AS74+AS77+AS80+AS83,2)</f>
        <v>0</v>
      </c>
      <c r="AT54" s="78">
        <f t="shared" ref="AT54:AT84" si="1">ROUND(SUM(AV54:AW54),2)</f>
        <v>0</v>
      </c>
      <c r="AU54" s="79">
        <f>ROUND(AU55+AU58+AU61+AU64+AU67+AU70+AU74+AU77+AU80+AU83,5)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ROUND(AZ55+AZ58+AZ61+AZ64+AZ67+AZ70+AZ74+AZ77+AZ80+AZ83,2)</f>
        <v>0</v>
      </c>
      <c r="BA54" s="78">
        <f>ROUND(BA55+BA58+BA61+BA64+BA67+BA70+BA74+BA77+BA80+BA83,2)</f>
        <v>0</v>
      </c>
      <c r="BB54" s="78">
        <f>ROUND(BB55+BB58+BB61+BB64+BB67+BB70+BB74+BB77+BB80+BB83,2)</f>
        <v>0</v>
      </c>
      <c r="BC54" s="78">
        <f>ROUND(BC55+BC58+BC61+BC64+BC67+BC70+BC74+BC77+BC80+BC83,2)</f>
        <v>0</v>
      </c>
      <c r="BD54" s="80">
        <f>ROUND(BD55+BD58+BD61+BD64+BD67+BD70+BD74+BD77+BD80+BD83,2)</f>
        <v>0</v>
      </c>
      <c r="BS54" s="81" t="s">
        <v>71</v>
      </c>
      <c r="BT54" s="81" t="s">
        <v>72</v>
      </c>
      <c r="BU54" s="82" t="s">
        <v>73</v>
      </c>
      <c r="BV54" s="81" t="s">
        <v>74</v>
      </c>
      <c r="BW54" s="81" t="s">
        <v>5</v>
      </c>
      <c r="BX54" s="81" t="s">
        <v>75</v>
      </c>
      <c r="CL54" s="81" t="s">
        <v>19</v>
      </c>
    </row>
    <row r="55" spans="1:91" s="7" customFormat="1" ht="16.5" customHeight="1">
      <c r="B55" s="83"/>
      <c r="C55" s="84"/>
      <c r="D55" s="339" t="s">
        <v>76</v>
      </c>
      <c r="E55" s="339"/>
      <c r="F55" s="339"/>
      <c r="G55" s="339"/>
      <c r="H55" s="339"/>
      <c r="I55" s="85"/>
      <c r="J55" s="339" t="s">
        <v>77</v>
      </c>
      <c r="K55" s="339"/>
      <c r="L55" s="339"/>
      <c r="M55" s="339"/>
      <c r="N55" s="339"/>
      <c r="O55" s="339"/>
      <c r="P55" s="339"/>
      <c r="Q55" s="339"/>
      <c r="R55" s="339"/>
      <c r="S55" s="339"/>
      <c r="T55" s="339"/>
      <c r="U55" s="339"/>
      <c r="V55" s="339"/>
      <c r="W55" s="339"/>
      <c r="X55" s="339"/>
      <c r="Y55" s="339"/>
      <c r="Z55" s="339"/>
      <c r="AA55" s="339"/>
      <c r="AB55" s="339"/>
      <c r="AC55" s="339"/>
      <c r="AD55" s="339"/>
      <c r="AE55" s="339"/>
      <c r="AF55" s="339"/>
      <c r="AG55" s="331">
        <f>ROUND(SUM(AG56:AG57),2)</f>
        <v>0</v>
      </c>
      <c r="AH55" s="330"/>
      <c r="AI55" s="330"/>
      <c r="AJ55" s="330"/>
      <c r="AK55" s="330"/>
      <c r="AL55" s="330"/>
      <c r="AM55" s="330"/>
      <c r="AN55" s="329">
        <f t="shared" si="0"/>
        <v>0</v>
      </c>
      <c r="AO55" s="330"/>
      <c r="AP55" s="330"/>
      <c r="AQ55" s="86" t="s">
        <v>78</v>
      </c>
      <c r="AR55" s="87"/>
      <c r="AS55" s="88">
        <f>ROUND(SUM(AS56:AS57),2)</f>
        <v>0</v>
      </c>
      <c r="AT55" s="89">
        <f t="shared" si="1"/>
        <v>0</v>
      </c>
      <c r="AU55" s="90">
        <f>ROUND(SUM(AU56:AU57),5)</f>
        <v>0</v>
      </c>
      <c r="AV55" s="89">
        <f>ROUND(AZ55*L29,2)</f>
        <v>0</v>
      </c>
      <c r="AW55" s="89">
        <f>ROUND(BA55*L30,2)</f>
        <v>0</v>
      </c>
      <c r="AX55" s="89">
        <f>ROUND(BB55*L29,2)</f>
        <v>0</v>
      </c>
      <c r="AY55" s="89">
        <f>ROUND(BC55*L30,2)</f>
        <v>0</v>
      </c>
      <c r="AZ55" s="89">
        <f>ROUND(SUM(AZ56:AZ57),2)</f>
        <v>0</v>
      </c>
      <c r="BA55" s="89">
        <f>ROUND(SUM(BA56:BA57),2)</f>
        <v>0</v>
      </c>
      <c r="BB55" s="89">
        <f>ROUND(SUM(BB56:BB57),2)</f>
        <v>0</v>
      </c>
      <c r="BC55" s="89">
        <f>ROUND(SUM(BC56:BC57),2)</f>
        <v>0</v>
      </c>
      <c r="BD55" s="91">
        <f>ROUND(SUM(BD56:BD57),2)</f>
        <v>0</v>
      </c>
      <c r="BS55" s="92" t="s">
        <v>71</v>
      </c>
      <c r="BT55" s="92" t="s">
        <v>79</v>
      </c>
      <c r="BU55" s="92" t="s">
        <v>73</v>
      </c>
      <c r="BV55" s="92" t="s">
        <v>74</v>
      </c>
      <c r="BW55" s="92" t="s">
        <v>80</v>
      </c>
      <c r="BX55" s="92" t="s">
        <v>5</v>
      </c>
      <c r="CL55" s="92" t="s">
        <v>19</v>
      </c>
      <c r="CM55" s="92" t="s">
        <v>81</v>
      </c>
    </row>
    <row r="56" spans="1:91" s="4" customFormat="1" ht="16.5" customHeight="1">
      <c r="A56" s="93" t="s">
        <v>82</v>
      </c>
      <c r="B56" s="48"/>
      <c r="C56" s="94"/>
      <c r="D56" s="94"/>
      <c r="E56" s="316" t="s">
        <v>83</v>
      </c>
      <c r="F56" s="316"/>
      <c r="G56" s="316"/>
      <c r="H56" s="316"/>
      <c r="I56" s="316"/>
      <c r="J56" s="94"/>
      <c r="K56" s="316" t="s">
        <v>84</v>
      </c>
      <c r="L56" s="316"/>
      <c r="M56" s="316"/>
      <c r="N56" s="316"/>
      <c r="O56" s="316"/>
      <c r="P56" s="316"/>
      <c r="Q56" s="316"/>
      <c r="R56" s="316"/>
      <c r="S56" s="316"/>
      <c r="T56" s="316"/>
      <c r="U56" s="316"/>
      <c r="V56" s="316"/>
      <c r="W56" s="316"/>
      <c r="X56" s="316"/>
      <c r="Y56" s="316"/>
      <c r="Z56" s="316"/>
      <c r="AA56" s="316"/>
      <c r="AB56" s="316"/>
      <c r="AC56" s="316"/>
      <c r="AD56" s="316"/>
      <c r="AE56" s="316"/>
      <c r="AF56" s="316"/>
      <c r="AG56" s="332">
        <f>'SO 1.1 - Čištění KL'!J32</f>
        <v>0</v>
      </c>
      <c r="AH56" s="333"/>
      <c r="AI56" s="333"/>
      <c r="AJ56" s="333"/>
      <c r="AK56" s="333"/>
      <c r="AL56" s="333"/>
      <c r="AM56" s="333"/>
      <c r="AN56" s="332">
        <f t="shared" si="0"/>
        <v>0</v>
      </c>
      <c r="AO56" s="333"/>
      <c r="AP56" s="333"/>
      <c r="AQ56" s="95" t="s">
        <v>85</v>
      </c>
      <c r="AR56" s="50"/>
      <c r="AS56" s="96">
        <v>0</v>
      </c>
      <c r="AT56" s="97">
        <f t="shared" si="1"/>
        <v>0</v>
      </c>
      <c r="AU56" s="98">
        <f>'SO 1.1 - Čištění KL'!P85</f>
        <v>0</v>
      </c>
      <c r="AV56" s="97">
        <f>'SO 1.1 - Čištění KL'!J35</f>
        <v>0</v>
      </c>
      <c r="AW56" s="97">
        <f>'SO 1.1 - Čištění KL'!J36</f>
        <v>0</v>
      </c>
      <c r="AX56" s="97">
        <f>'SO 1.1 - Čištění KL'!J37</f>
        <v>0</v>
      </c>
      <c r="AY56" s="97">
        <f>'SO 1.1 - Čištění KL'!J38</f>
        <v>0</v>
      </c>
      <c r="AZ56" s="97">
        <f>'SO 1.1 - Čištění KL'!F35</f>
        <v>0</v>
      </c>
      <c r="BA56" s="97">
        <f>'SO 1.1 - Čištění KL'!F36</f>
        <v>0</v>
      </c>
      <c r="BB56" s="97">
        <f>'SO 1.1 - Čištění KL'!F37</f>
        <v>0</v>
      </c>
      <c r="BC56" s="97">
        <f>'SO 1.1 - Čištění KL'!F38</f>
        <v>0</v>
      </c>
      <c r="BD56" s="99">
        <f>'SO 1.1 - Čištění KL'!F39</f>
        <v>0</v>
      </c>
      <c r="BT56" s="100" t="s">
        <v>81</v>
      </c>
      <c r="BV56" s="100" t="s">
        <v>74</v>
      </c>
      <c r="BW56" s="100" t="s">
        <v>86</v>
      </c>
      <c r="BX56" s="100" t="s">
        <v>80</v>
      </c>
      <c r="CL56" s="100" t="s">
        <v>19</v>
      </c>
    </row>
    <row r="57" spans="1:91" s="4" customFormat="1" ht="16.5" customHeight="1">
      <c r="A57" s="93" t="s">
        <v>82</v>
      </c>
      <c r="B57" s="48"/>
      <c r="C57" s="94"/>
      <c r="D57" s="94"/>
      <c r="E57" s="316" t="s">
        <v>87</v>
      </c>
      <c r="F57" s="316"/>
      <c r="G57" s="316"/>
      <c r="H57" s="316"/>
      <c r="I57" s="316"/>
      <c r="J57" s="94"/>
      <c r="K57" s="316" t="s">
        <v>88</v>
      </c>
      <c r="L57" s="316"/>
      <c r="M57" s="316"/>
      <c r="N57" s="316"/>
      <c r="O57" s="316"/>
      <c r="P57" s="316"/>
      <c r="Q57" s="316"/>
      <c r="R57" s="316"/>
      <c r="S57" s="316"/>
      <c r="T57" s="316"/>
      <c r="U57" s="316"/>
      <c r="V57" s="316"/>
      <c r="W57" s="316"/>
      <c r="X57" s="316"/>
      <c r="Y57" s="316"/>
      <c r="Z57" s="316"/>
      <c r="AA57" s="316"/>
      <c r="AB57" s="316"/>
      <c r="AC57" s="316"/>
      <c r="AD57" s="316"/>
      <c r="AE57" s="316"/>
      <c r="AF57" s="316"/>
      <c r="AG57" s="332">
        <f>'SO 1.2 - Materiál objedna...'!J32</f>
        <v>0</v>
      </c>
      <c r="AH57" s="333"/>
      <c r="AI57" s="333"/>
      <c r="AJ57" s="333"/>
      <c r="AK57" s="333"/>
      <c r="AL57" s="333"/>
      <c r="AM57" s="333"/>
      <c r="AN57" s="332">
        <f t="shared" si="0"/>
        <v>0</v>
      </c>
      <c r="AO57" s="333"/>
      <c r="AP57" s="333"/>
      <c r="AQ57" s="95" t="s">
        <v>85</v>
      </c>
      <c r="AR57" s="50"/>
      <c r="AS57" s="96">
        <v>0</v>
      </c>
      <c r="AT57" s="97">
        <f t="shared" si="1"/>
        <v>0</v>
      </c>
      <c r="AU57" s="98">
        <f>'SO 1.2 - Materiál objedna...'!P85</f>
        <v>0</v>
      </c>
      <c r="AV57" s="97">
        <f>'SO 1.2 - Materiál objedna...'!J35</f>
        <v>0</v>
      </c>
      <c r="AW57" s="97">
        <f>'SO 1.2 - Materiál objedna...'!J36</f>
        <v>0</v>
      </c>
      <c r="AX57" s="97">
        <f>'SO 1.2 - Materiál objedna...'!J37</f>
        <v>0</v>
      </c>
      <c r="AY57" s="97">
        <f>'SO 1.2 - Materiál objedna...'!J38</f>
        <v>0</v>
      </c>
      <c r="AZ57" s="97">
        <f>'SO 1.2 - Materiál objedna...'!F35</f>
        <v>0</v>
      </c>
      <c r="BA57" s="97">
        <f>'SO 1.2 - Materiál objedna...'!F36</f>
        <v>0</v>
      </c>
      <c r="BB57" s="97">
        <f>'SO 1.2 - Materiál objedna...'!F37</f>
        <v>0</v>
      </c>
      <c r="BC57" s="97">
        <f>'SO 1.2 - Materiál objedna...'!F38</f>
        <v>0</v>
      </c>
      <c r="BD57" s="99">
        <f>'SO 1.2 - Materiál objedna...'!F39</f>
        <v>0</v>
      </c>
      <c r="BT57" s="100" t="s">
        <v>81</v>
      </c>
      <c r="BV57" s="100" t="s">
        <v>74</v>
      </c>
      <c r="BW57" s="100" t="s">
        <v>89</v>
      </c>
      <c r="BX57" s="100" t="s">
        <v>80</v>
      </c>
      <c r="CL57" s="100" t="s">
        <v>19</v>
      </c>
    </row>
    <row r="58" spans="1:91" s="7" customFormat="1" ht="16.5" customHeight="1">
      <c r="B58" s="83"/>
      <c r="C58" s="84"/>
      <c r="D58" s="339" t="s">
        <v>90</v>
      </c>
      <c r="E58" s="339"/>
      <c r="F58" s="339"/>
      <c r="G58" s="339"/>
      <c r="H58" s="339"/>
      <c r="I58" s="85"/>
      <c r="J58" s="339" t="s">
        <v>91</v>
      </c>
      <c r="K58" s="339"/>
      <c r="L58" s="339"/>
      <c r="M58" s="339"/>
      <c r="N58" s="339"/>
      <c r="O58" s="339"/>
      <c r="P58" s="339"/>
      <c r="Q58" s="339"/>
      <c r="R58" s="339"/>
      <c r="S58" s="339"/>
      <c r="T58" s="339"/>
      <c r="U58" s="339"/>
      <c r="V58" s="339"/>
      <c r="W58" s="339"/>
      <c r="X58" s="339"/>
      <c r="Y58" s="339"/>
      <c r="Z58" s="339"/>
      <c r="AA58" s="339"/>
      <c r="AB58" s="339"/>
      <c r="AC58" s="339"/>
      <c r="AD58" s="339"/>
      <c r="AE58" s="339"/>
      <c r="AF58" s="339"/>
      <c r="AG58" s="331">
        <f>ROUND(SUM(AG59:AG60),2)</f>
        <v>0</v>
      </c>
      <c r="AH58" s="330"/>
      <c r="AI58" s="330"/>
      <c r="AJ58" s="330"/>
      <c r="AK58" s="330"/>
      <c r="AL58" s="330"/>
      <c r="AM58" s="330"/>
      <c r="AN58" s="329">
        <f t="shared" si="0"/>
        <v>0</v>
      </c>
      <c r="AO58" s="330"/>
      <c r="AP58" s="330"/>
      <c r="AQ58" s="86" t="s">
        <v>78</v>
      </c>
      <c r="AR58" s="87"/>
      <c r="AS58" s="88">
        <f>ROUND(SUM(AS59:AS60),2)</f>
        <v>0</v>
      </c>
      <c r="AT58" s="89">
        <f t="shared" si="1"/>
        <v>0</v>
      </c>
      <c r="AU58" s="90">
        <f>ROUND(SUM(AU59:AU60),5)</f>
        <v>0</v>
      </c>
      <c r="AV58" s="89">
        <f>ROUND(AZ58*L29,2)</f>
        <v>0</v>
      </c>
      <c r="AW58" s="89">
        <f>ROUND(BA58*L30,2)</f>
        <v>0</v>
      </c>
      <c r="AX58" s="89">
        <f>ROUND(BB58*L29,2)</f>
        <v>0</v>
      </c>
      <c r="AY58" s="89">
        <f>ROUND(BC58*L30,2)</f>
        <v>0</v>
      </c>
      <c r="AZ58" s="89">
        <f>ROUND(SUM(AZ59:AZ60),2)</f>
        <v>0</v>
      </c>
      <c r="BA58" s="89">
        <f>ROUND(SUM(BA59:BA60),2)</f>
        <v>0</v>
      </c>
      <c r="BB58" s="89">
        <f>ROUND(SUM(BB59:BB60),2)</f>
        <v>0</v>
      </c>
      <c r="BC58" s="89">
        <f>ROUND(SUM(BC59:BC60),2)</f>
        <v>0</v>
      </c>
      <c r="BD58" s="91">
        <f>ROUND(SUM(BD59:BD60),2)</f>
        <v>0</v>
      </c>
      <c r="BS58" s="92" t="s">
        <v>71</v>
      </c>
      <c r="BT58" s="92" t="s">
        <v>79</v>
      </c>
      <c r="BU58" s="92" t="s">
        <v>73</v>
      </c>
      <c r="BV58" s="92" t="s">
        <v>74</v>
      </c>
      <c r="BW58" s="92" t="s">
        <v>92</v>
      </c>
      <c r="BX58" s="92" t="s">
        <v>5</v>
      </c>
      <c r="CL58" s="92" t="s">
        <v>19</v>
      </c>
      <c r="CM58" s="92" t="s">
        <v>81</v>
      </c>
    </row>
    <row r="59" spans="1:91" s="4" customFormat="1" ht="16.5" customHeight="1">
      <c r="A59" s="93" t="s">
        <v>82</v>
      </c>
      <c r="B59" s="48"/>
      <c r="C59" s="94"/>
      <c r="D59" s="94"/>
      <c r="E59" s="316" t="s">
        <v>93</v>
      </c>
      <c r="F59" s="316"/>
      <c r="G59" s="316"/>
      <c r="H59" s="316"/>
      <c r="I59" s="316"/>
      <c r="J59" s="94"/>
      <c r="K59" s="316" t="s">
        <v>94</v>
      </c>
      <c r="L59" s="316"/>
      <c r="M59" s="316"/>
      <c r="N59" s="316"/>
      <c r="O59" s="316"/>
      <c r="P59" s="316"/>
      <c r="Q59" s="316"/>
      <c r="R59" s="316"/>
      <c r="S59" s="316"/>
      <c r="T59" s="316"/>
      <c r="U59" s="316"/>
      <c r="V59" s="316"/>
      <c r="W59" s="316"/>
      <c r="X59" s="316"/>
      <c r="Y59" s="316"/>
      <c r="Z59" s="316"/>
      <c r="AA59" s="316"/>
      <c r="AB59" s="316"/>
      <c r="AC59" s="316"/>
      <c r="AD59" s="316"/>
      <c r="AE59" s="316"/>
      <c r="AF59" s="316"/>
      <c r="AG59" s="332">
        <f>'SO 2.1 - Výhybka č. 12'!J32</f>
        <v>0</v>
      </c>
      <c r="AH59" s="333"/>
      <c r="AI59" s="333"/>
      <c r="AJ59" s="333"/>
      <c r="AK59" s="333"/>
      <c r="AL59" s="333"/>
      <c r="AM59" s="333"/>
      <c r="AN59" s="332">
        <f t="shared" si="0"/>
        <v>0</v>
      </c>
      <c r="AO59" s="333"/>
      <c r="AP59" s="333"/>
      <c r="AQ59" s="95" t="s">
        <v>85</v>
      </c>
      <c r="AR59" s="50"/>
      <c r="AS59" s="96">
        <v>0</v>
      </c>
      <c r="AT59" s="97">
        <f t="shared" si="1"/>
        <v>0</v>
      </c>
      <c r="AU59" s="98">
        <f>'SO 2.1 - Výhybka č. 12'!P85</f>
        <v>0</v>
      </c>
      <c r="AV59" s="97">
        <f>'SO 2.1 - Výhybka č. 12'!J35</f>
        <v>0</v>
      </c>
      <c r="AW59" s="97">
        <f>'SO 2.1 - Výhybka č. 12'!J36</f>
        <v>0</v>
      </c>
      <c r="AX59" s="97">
        <f>'SO 2.1 - Výhybka č. 12'!J37</f>
        <v>0</v>
      </c>
      <c r="AY59" s="97">
        <f>'SO 2.1 - Výhybka č. 12'!J38</f>
        <v>0</v>
      </c>
      <c r="AZ59" s="97">
        <f>'SO 2.1 - Výhybka č. 12'!F35</f>
        <v>0</v>
      </c>
      <c r="BA59" s="97">
        <f>'SO 2.1 - Výhybka č. 12'!F36</f>
        <v>0</v>
      </c>
      <c r="BB59" s="97">
        <f>'SO 2.1 - Výhybka č. 12'!F37</f>
        <v>0</v>
      </c>
      <c r="BC59" s="97">
        <f>'SO 2.1 - Výhybka č. 12'!F38</f>
        <v>0</v>
      </c>
      <c r="BD59" s="99">
        <f>'SO 2.1 - Výhybka č. 12'!F39</f>
        <v>0</v>
      </c>
      <c r="BT59" s="100" t="s">
        <v>81</v>
      </c>
      <c r="BV59" s="100" t="s">
        <v>74</v>
      </c>
      <c r="BW59" s="100" t="s">
        <v>95</v>
      </c>
      <c r="BX59" s="100" t="s">
        <v>92</v>
      </c>
      <c r="CL59" s="100" t="s">
        <v>19</v>
      </c>
    </row>
    <row r="60" spans="1:91" s="4" customFormat="1" ht="16.5" customHeight="1">
      <c r="A60" s="93" t="s">
        <v>82</v>
      </c>
      <c r="B60" s="48"/>
      <c r="C60" s="94"/>
      <c r="D60" s="94"/>
      <c r="E60" s="316" t="s">
        <v>96</v>
      </c>
      <c r="F60" s="316"/>
      <c r="G60" s="316"/>
      <c r="H60" s="316"/>
      <c r="I60" s="316"/>
      <c r="J60" s="94"/>
      <c r="K60" s="316" t="s">
        <v>88</v>
      </c>
      <c r="L60" s="316"/>
      <c r="M60" s="316"/>
      <c r="N60" s="316"/>
      <c r="O60" s="316"/>
      <c r="P60" s="316"/>
      <c r="Q60" s="316"/>
      <c r="R60" s="316"/>
      <c r="S60" s="316"/>
      <c r="T60" s="316"/>
      <c r="U60" s="316"/>
      <c r="V60" s="316"/>
      <c r="W60" s="316"/>
      <c r="X60" s="316"/>
      <c r="Y60" s="316"/>
      <c r="Z60" s="316"/>
      <c r="AA60" s="316"/>
      <c r="AB60" s="316"/>
      <c r="AC60" s="316"/>
      <c r="AD60" s="316"/>
      <c r="AE60" s="316"/>
      <c r="AF60" s="316"/>
      <c r="AG60" s="332">
        <f>'SO 2.2 - Materiál objedna...'!J32</f>
        <v>0</v>
      </c>
      <c r="AH60" s="333"/>
      <c r="AI60" s="333"/>
      <c r="AJ60" s="333"/>
      <c r="AK60" s="333"/>
      <c r="AL60" s="333"/>
      <c r="AM60" s="333"/>
      <c r="AN60" s="332">
        <f t="shared" si="0"/>
        <v>0</v>
      </c>
      <c r="AO60" s="333"/>
      <c r="AP60" s="333"/>
      <c r="AQ60" s="95" t="s">
        <v>85</v>
      </c>
      <c r="AR60" s="50"/>
      <c r="AS60" s="96">
        <v>0</v>
      </c>
      <c r="AT60" s="97">
        <f t="shared" si="1"/>
        <v>0</v>
      </c>
      <c r="AU60" s="98">
        <f>'SO 2.2 - Materiál objedna...'!P85</f>
        <v>0</v>
      </c>
      <c r="AV60" s="97">
        <f>'SO 2.2 - Materiál objedna...'!J35</f>
        <v>0</v>
      </c>
      <c r="AW60" s="97">
        <f>'SO 2.2 - Materiál objedna...'!J36</f>
        <v>0</v>
      </c>
      <c r="AX60" s="97">
        <f>'SO 2.2 - Materiál objedna...'!J37</f>
        <v>0</v>
      </c>
      <c r="AY60" s="97">
        <f>'SO 2.2 - Materiál objedna...'!J38</f>
        <v>0</v>
      </c>
      <c r="AZ60" s="97">
        <f>'SO 2.2 - Materiál objedna...'!F35</f>
        <v>0</v>
      </c>
      <c r="BA60" s="97">
        <f>'SO 2.2 - Materiál objedna...'!F36</f>
        <v>0</v>
      </c>
      <c r="BB60" s="97">
        <f>'SO 2.2 - Materiál objedna...'!F37</f>
        <v>0</v>
      </c>
      <c r="BC60" s="97">
        <f>'SO 2.2 - Materiál objedna...'!F38</f>
        <v>0</v>
      </c>
      <c r="BD60" s="99">
        <f>'SO 2.2 - Materiál objedna...'!F39</f>
        <v>0</v>
      </c>
      <c r="BT60" s="100" t="s">
        <v>81</v>
      </c>
      <c r="BV60" s="100" t="s">
        <v>74</v>
      </c>
      <c r="BW60" s="100" t="s">
        <v>97</v>
      </c>
      <c r="BX60" s="100" t="s">
        <v>92</v>
      </c>
      <c r="CL60" s="100" t="s">
        <v>19</v>
      </c>
    </row>
    <row r="61" spans="1:91" s="7" customFormat="1" ht="16.5" customHeight="1">
      <c r="B61" s="83"/>
      <c r="C61" s="84"/>
      <c r="D61" s="339" t="s">
        <v>98</v>
      </c>
      <c r="E61" s="339"/>
      <c r="F61" s="339"/>
      <c r="G61" s="339"/>
      <c r="H61" s="339"/>
      <c r="I61" s="85"/>
      <c r="J61" s="339" t="s">
        <v>99</v>
      </c>
      <c r="K61" s="339"/>
      <c r="L61" s="339"/>
      <c r="M61" s="339"/>
      <c r="N61" s="339"/>
      <c r="O61" s="339"/>
      <c r="P61" s="339"/>
      <c r="Q61" s="339"/>
      <c r="R61" s="339"/>
      <c r="S61" s="339"/>
      <c r="T61" s="339"/>
      <c r="U61" s="339"/>
      <c r="V61" s="339"/>
      <c r="W61" s="339"/>
      <c r="X61" s="339"/>
      <c r="Y61" s="339"/>
      <c r="Z61" s="339"/>
      <c r="AA61" s="339"/>
      <c r="AB61" s="339"/>
      <c r="AC61" s="339"/>
      <c r="AD61" s="339"/>
      <c r="AE61" s="339"/>
      <c r="AF61" s="339"/>
      <c r="AG61" s="331">
        <f>ROUND(SUM(AG62:AG63),2)</f>
        <v>0</v>
      </c>
      <c r="AH61" s="330"/>
      <c r="AI61" s="330"/>
      <c r="AJ61" s="330"/>
      <c r="AK61" s="330"/>
      <c r="AL61" s="330"/>
      <c r="AM61" s="330"/>
      <c r="AN61" s="329">
        <f t="shared" si="0"/>
        <v>0</v>
      </c>
      <c r="AO61" s="330"/>
      <c r="AP61" s="330"/>
      <c r="AQ61" s="86" t="s">
        <v>78</v>
      </c>
      <c r="AR61" s="87"/>
      <c r="AS61" s="88">
        <f>ROUND(SUM(AS62:AS63),2)</f>
        <v>0</v>
      </c>
      <c r="AT61" s="89">
        <f t="shared" si="1"/>
        <v>0</v>
      </c>
      <c r="AU61" s="90">
        <f>ROUND(SUM(AU62:AU63),5)</f>
        <v>0</v>
      </c>
      <c r="AV61" s="89">
        <f>ROUND(AZ61*L29,2)</f>
        <v>0</v>
      </c>
      <c r="AW61" s="89">
        <f>ROUND(BA61*L30,2)</f>
        <v>0</v>
      </c>
      <c r="AX61" s="89">
        <f>ROUND(BB61*L29,2)</f>
        <v>0</v>
      </c>
      <c r="AY61" s="89">
        <f>ROUND(BC61*L30,2)</f>
        <v>0</v>
      </c>
      <c r="AZ61" s="89">
        <f>ROUND(SUM(AZ62:AZ63),2)</f>
        <v>0</v>
      </c>
      <c r="BA61" s="89">
        <f>ROUND(SUM(BA62:BA63),2)</f>
        <v>0</v>
      </c>
      <c r="BB61" s="89">
        <f>ROUND(SUM(BB62:BB63),2)</f>
        <v>0</v>
      </c>
      <c r="BC61" s="89">
        <f>ROUND(SUM(BC62:BC63),2)</f>
        <v>0</v>
      </c>
      <c r="BD61" s="91">
        <f>ROUND(SUM(BD62:BD63),2)</f>
        <v>0</v>
      </c>
      <c r="BS61" s="92" t="s">
        <v>71</v>
      </c>
      <c r="BT61" s="92" t="s">
        <v>79</v>
      </c>
      <c r="BU61" s="92" t="s">
        <v>73</v>
      </c>
      <c r="BV61" s="92" t="s">
        <v>74</v>
      </c>
      <c r="BW61" s="92" t="s">
        <v>100</v>
      </c>
      <c r="BX61" s="92" t="s">
        <v>5</v>
      </c>
      <c r="CL61" s="92" t="s">
        <v>19</v>
      </c>
      <c r="CM61" s="92" t="s">
        <v>81</v>
      </c>
    </row>
    <row r="62" spans="1:91" s="4" customFormat="1" ht="16.5" customHeight="1">
      <c r="A62" s="93" t="s">
        <v>82</v>
      </c>
      <c r="B62" s="48"/>
      <c r="C62" s="94"/>
      <c r="D62" s="94"/>
      <c r="E62" s="316" t="s">
        <v>101</v>
      </c>
      <c r="F62" s="316"/>
      <c r="G62" s="316"/>
      <c r="H62" s="316"/>
      <c r="I62" s="316"/>
      <c r="J62" s="94"/>
      <c r="K62" s="316" t="s">
        <v>102</v>
      </c>
      <c r="L62" s="316"/>
      <c r="M62" s="316"/>
      <c r="N62" s="316"/>
      <c r="O62" s="316"/>
      <c r="P62" s="316"/>
      <c r="Q62" s="316"/>
      <c r="R62" s="316"/>
      <c r="S62" s="316"/>
      <c r="T62" s="316"/>
      <c r="U62" s="316"/>
      <c r="V62" s="316"/>
      <c r="W62" s="316"/>
      <c r="X62" s="316"/>
      <c r="Y62" s="316"/>
      <c r="Z62" s="316"/>
      <c r="AA62" s="316"/>
      <c r="AB62" s="316"/>
      <c r="AC62" s="316"/>
      <c r="AD62" s="316"/>
      <c r="AE62" s="316"/>
      <c r="AF62" s="316"/>
      <c r="AG62" s="332">
        <f>'SO 3.1 - Oprava výhybky'!J32</f>
        <v>0</v>
      </c>
      <c r="AH62" s="333"/>
      <c r="AI62" s="333"/>
      <c r="AJ62" s="333"/>
      <c r="AK62" s="333"/>
      <c r="AL62" s="333"/>
      <c r="AM62" s="333"/>
      <c r="AN62" s="332">
        <f t="shared" si="0"/>
        <v>0</v>
      </c>
      <c r="AO62" s="333"/>
      <c r="AP62" s="333"/>
      <c r="AQ62" s="95" t="s">
        <v>85</v>
      </c>
      <c r="AR62" s="50"/>
      <c r="AS62" s="96">
        <v>0</v>
      </c>
      <c r="AT62" s="97">
        <f t="shared" si="1"/>
        <v>0</v>
      </c>
      <c r="AU62" s="98">
        <f>'SO 3.1 - Oprava výhybky'!P85</f>
        <v>0</v>
      </c>
      <c r="AV62" s="97">
        <f>'SO 3.1 - Oprava výhybky'!J35</f>
        <v>0</v>
      </c>
      <c r="AW62" s="97">
        <f>'SO 3.1 - Oprava výhybky'!J36</f>
        <v>0</v>
      </c>
      <c r="AX62" s="97">
        <f>'SO 3.1 - Oprava výhybky'!J37</f>
        <v>0</v>
      </c>
      <c r="AY62" s="97">
        <f>'SO 3.1 - Oprava výhybky'!J38</f>
        <v>0</v>
      </c>
      <c r="AZ62" s="97">
        <f>'SO 3.1 - Oprava výhybky'!F35</f>
        <v>0</v>
      </c>
      <c r="BA62" s="97">
        <f>'SO 3.1 - Oprava výhybky'!F36</f>
        <v>0</v>
      </c>
      <c r="BB62" s="97">
        <f>'SO 3.1 - Oprava výhybky'!F37</f>
        <v>0</v>
      </c>
      <c r="BC62" s="97">
        <f>'SO 3.1 - Oprava výhybky'!F38</f>
        <v>0</v>
      </c>
      <c r="BD62" s="99">
        <f>'SO 3.1 - Oprava výhybky'!F39</f>
        <v>0</v>
      </c>
      <c r="BT62" s="100" t="s">
        <v>81</v>
      </c>
      <c r="BV62" s="100" t="s">
        <v>74</v>
      </c>
      <c r="BW62" s="100" t="s">
        <v>103</v>
      </c>
      <c r="BX62" s="100" t="s">
        <v>100</v>
      </c>
      <c r="CL62" s="100" t="s">
        <v>19</v>
      </c>
    </row>
    <row r="63" spans="1:91" s="4" customFormat="1" ht="16.5" customHeight="1">
      <c r="A63" s="93" t="s">
        <v>82</v>
      </c>
      <c r="B63" s="48"/>
      <c r="C63" s="94"/>
      <c r="D63" s="94"/>
      <c r="E63" s="316" t="s">
        <v>104</v>
      </c>
      <c r="F63" s="316"/>
      <c r="G63" s="316"/>
      <c r="H63" s="316"/>
      <c r="I63" s="316"/>
      <c r="J63" s="94"/>
      <c r="K63" s="316" t="s">
        <v>88</v>
      </c>
      <c r="L63" s="316"/>
      <c r="M63" s="316"/>
      <c r="N63" s="316"/>
      <c r="O63" s="316"/>
      <c r="P63" s="316"/>
      <c r="Q63" s="316"/>
      <c r="R63" s="316"/>
      <c r="S63" s="316"/>
      <c r="T63" s="316"/>
      <c r="U63" s="316"/>
      <c r="V63" s="316"/>
      <c r="W63" s="316"/>
      <c r="X63" s="316"/>
      <c r="Y63" s="316"/>
      <c r="Z63" s="316"/>
      <c r="AA63" s="316"/>
      <c r="AB63" s="316"/>
      <c r="AC63" s="316"/>
      <c r="AD63" s="316"/>
      <c r="AE63" s="316"/>
      <c r="AF63" s="316"/>
      <c r="AG63" s="332">
        <f>'SO 3.2 - Materiál objedna...'!J32</f>
        <v>0</v>
      </c>
      <c r="AH63" s="333"/>
      <c r="AI63" s="333"/>
      <c r="AJ63" s="333"/>
      <c r="AK63" s="333"/>
      <c r="AL63" s="333"/>
      <c r="AM63" s="333"/>
      <c r="AN63" s="332">
        <f t="shared" si="0"/>
        <v>0</v>
      </c>
      <c r="AO63" s="333"/>
      <c r="AP63" s="333"/>
      <c r="AQ63" s="95" t="s">
        <v>85</v>
      </c>
      <c r="AR63" s="50"/>
      <c r="AS63" s="96">
        <v>0</v>
      </c>
      <c r="AT63" s="97">
        <f t="shared" si="1"/>
        <v>0</v>
      </c>
      <c r="AU63" s="98">
        <f>'SO 3.2 - Materiál objedna...'!P85</f>
        <v>0</v>
      </c>
      <c r="AV63" s="97">
        <f>'SO 3.2 - Materiál objedna...'!J35</f>
        <v>0</v>
      </c>
      <c r="AW63" s="97">
        <f>'SO 3.2 - Materiál objedna...'!J36</f>
        <v>0</v>
      </c>
      <c r="AX63" s="97">
        <f>'SO 3.2 - Materiál objedna...'!J37</f>
        <v>0</v>
      </c>
      <c r="AY63" s="97">
        <f>'SO 3.2 - Materiál objedna...'!J38</f>
        <v>0</v>
      </c>
      <c r="AZ63" s="97">
        <f>'SO 3.2 - Materiál objedna...'!F35</f>
        <v>0</v>
      </c>
      <c r="BA63" s="97">
        <f>'SO 3.2 - Materiál objedna...'!F36</f>
        <v>0</v>
      </c>
      <c r="BB63" s="97">
        <f>'SO 3.2 - Materiál objedna...'!F37</f>
        <v>0</v>
      </c>
      <c r="BC63" s="97">
        <f>'SO 3.2 - Materiál objedna...'!F38</f>
        <v>0</v>
      </c>
      <c r="BD63" s="99">
        <f>'SO 3.2 - Materiál objedna...'!F39</f>
        <v>0</v>
      </c>
      <c r="BT63" s="100" t="s">
        <v>81</v>
      </c>
      <c r="BV63" s="100" t="s">
        <v>74</v>
      </c>
      <c r="BW63" s="100" t="s">
        <v>105</v>
      </c>
      <c r="BX63" s="100" t="s">
        <v>100</v>
      </c>
      <c r="CL63" s="100" t="s">
        <v>19</v>
      </c>
    </row>
    <row r="64" spans="1:91" s="7" customFormat="1" ht="16.5" customHeight="1">
      <c r="B64" s="83"/>
      <c r="C64" s="84"/>
      <c r="D64" s="339" t="s">
        <v>106</v>
      </c>
      <c r="E64" s="339"/>
      <c r="F64" s="339"/>
      <c r="G64" s="339"/>
      <c r="H64" s="339"/>
      <c r="I64" s="85"/>
      <c r="J64" s="339" t="s">
        <v>107</v>
      </c>
      <c r="K64" s="339"/>
      <c r="L64" s="339"/>
      <c r="M64" s="339"/>
      <c r="N64" s="339"/>
      <c r="O64" s="339"/>
      <c r="P64" s="339"/>
      <c r="Q64" s="339"/>
      <c r="R64" s="339"/>
      <c r="S64" s="339"/>
      <c r="T64" s="339"/>
      <c r="U64" s="339"/>
      <c r="V64" s="339"/>
      <c r="W64" s="339"/>
      <c r="X64" s="339"/>
      <c r="Y64" s="339"/>
      <c r="Z64" s="339"/>
      <c r="AA64" s="339"/>
      <c r="AB64" s="339"/>
      <c r="AC64" s="339"/>
      <c r="AD64" s="339"/>
      <c r="AE64" s="339"/>
      <c r="AF64" s="339"/>
      <c r="AG64" s="331">
        <f>ROUND(SUM(AG65:AG66),2)</f>
        <v>0</v>
      </c>
      <c r="AH64" s="330"/>
      <c r="AI64" s="330"/>
      <c r="AJ64" s="330"/>
      <c r="AK64" s="330"/>
      <c r="AL64" s="330"/>
      <c r="AM64" s="330"/>
      <c r="AN64" s="329">
        <f t="shared" si="0"/>
        <v>0</v>
      </c>
      <c r="AO64" s="330"/>
      <c r="AP64" s="330"/>
      <c r="AQ64" s="86" t="s">
        <v>78</v>
      </c>
      <c r="AR64" s="87"/>
      <c r="AS64" s="88">
        <f>ROUND(SUM(AS65:AS66),2)</f>
        <v>0</v>
      </c>
      <c r="AT64" s="89">
        <f t="shared" si="1"/>
        <v>0</v>
      </c>
      <c r="AU64" s="90">
        <f>ROUND(SUM(AU65:AU66),5)</f>
        <v>0</v>
      </c>
      <c r="AV64" s="89">
        <f>ROUND(AZ64*L29,2)</f>
        <v>0</v>
      </c>
      <c r="AW64" s="89">
        <f>ROUND(BA64*L30,2)</f>
        <v>0</v>
      </c>
      <c r="AX64" s="89">
        <f>ROUND(BB64*L29,2)</f>
        <v>0</v>
      </c>
      <c r="AY64" s="89">
        <f>ROUND(BC64*L30,2)</f>
        <v>0</v>
      </c>
      <c r="AZ64" s="89">
        <f>ROUND(SUM(AZ65:AZ66),2)</f>
        <v>0</v>
      </c>
      <c r="BA64" s="89">
        <f>ROUND(SUM(BA65:BA66),2)</f>
        <v>0</v>
      </c>
      <c r="BB64" s="89">
        <f>ROUND(SUM(BB65:BB66),2)</f>
        <v>0</v>
      </c>
      <c r="BC64" s="89">
        <f>ROUND(SUM(BC65:BC66),2)</f>
        <v>0</v>
      </c>
      <c r="BD64" s="91">
        <f>ROUND(SUM(BD65:BD66),2)</f>
        <v>0</v>
      </c>
      <c r="BS64" s="92" t="s">
        <v>71</v>
      </c>
      <c r="BT64" s="92" t="s">
        <v>79</v>
      </c>
      <c r="BU64" s="92" t="s">
        <v>73</v>
      </c>
      <c r="BV64" s="92" t="s">
        <v>74</v>
      </c>
      <c r="BW64" s="92" t="s">
        <v>108</v>
      </c>
      <c r="BX64" s="92" t="s">
        <v>5</v>
      </c>
      <c r="CL64" s="92" t="s">
        <v>19</v>
      </c>
      <c r="CM64" s="92" t="s">
        <v>81</v>
      </c>
    </row>
    <row r="65" spans="1:91" s="4" customFormat="1" ht="16.5" customHeight="1">
      <c r="A65" s="93" t="s">
        <v>82</v>
      </c>
      <c r="B65" s="48"/>
      <c r="C65" s="94"/>
      <c r="D65" s="94"/>
      <c r="E65" s="316" t="s">
        <v>109</v>
      </c>
      <c r="F65" s="316"/>
      <c r="G65" s="316"/>
      <c r="H65" s="316"/>
      <c r="I65" s="316"/>
      <c r="J65" s="94"/>
      <c r="K65" s="316" t="s">
        <v>102</v>
      </c>
      <c r="L65" s="316"/>
      <c r="M65" s="316"/>
      <c r="N65" s="316"/>
      <c r="O65" s="316"/>
      <c r="P65" s="316"/>
      <c r="Q65" s="316"/>
      <c r="R65" s="316"/>
      <c r="S65" s="316"/>
      <c r="T65" s="316"/>
      <c r="U65" s="316"/>
      <c r="V65" s="316"/>
      <c r="W65" s="316"/>
      <c r="X65" s="316"/>
      <c r="Y65" s="316"/>
      <c r="Z65" s="316"/>
      <c r="AA65" s="316"/>
      <c r="AB65" s="316"/>
      <c r="AC65" s="316"/>
      <c r="AD65" s="316"/>
      <c r="AE65" s="316"/>
      <c r="AF65" s="316"/>
      <c r="AG65" s="332">
        <f>'SO 4.1 - Oprava výhybky'!J32</f>
        <v>0</v>
      </c>
      <c r="AH65" s="333"/>
      <c r="AI65" s="333"/>
      <c r="AJ65" s="333"/>
      <c r="AK65" s="333"/>
      <c r="AL65" s="333"/>
      <c r="AM65" s="333"/>
      <c r="AN65" s="332">
        <f t="shared" si="0"/>
        <v>0</v>
      </c>
      <c r="AO65" s="333"/>
      <c r="AP65" s="333"/>
      <c r="AQ65" s="95" t="s">
        <v>85</v>
      </c>
      <c r="AR65" s="50"/>
      <c r="AS65" s="96">
        <v>0</v>
      </c>
      <c r="AT65" s="97">
        <f t="shared" si="1"/>
        <v>0</v>
      </c>
      <c r="AU65" s="98">
        <f>'SO 4.1 - Oprava výhybky'!P85</f>
        <v>0</v>
      </c>
      <c r="AV65" s="97">
        <f>'SO 4.1 - Oprava výhybky'!J35</f>
        <v>0</v>
      </c>
      <c r="AW65" s="97">
        <f>'SO 4.1 - Oprava výhybky'!J36</f>
        <v>0</v>
      </c>
      <c r="AX65" s="97">
        <f>'SO 4.1 - Oprava výhybky'!J37</f>
        <v>0</v>
      </c>
      <c r="AY65" s="97">
        <f>'SO 4.1 - Oprava výhybky'!J38</f>
        <v>0</v>
      </c>
      <c r="AZ65" s="97">
        <f>'SO 4.1 - Oprava výhybky'!F35</f>
        <v>0</v>
      </c>
      <c r="BA65" s="97">
        <f>'SO 4.1 - Oprava výhybky'!F36</f>
        <v>0</v>
      </c>
      <c r="BB65" s="97">
        <f>'SO 4.1 - Oprava výhybky'!F37</f>
        <v>0</v>
      </c>
      <c r="BC65" s="97">
        <f>'SO 4.1 - Oprava výhybky'!F38</f>
        <v>0</v>
      </c>
      <c r="BD65" s="99">
        <f>'SO 4.1 - Oprava výhybky'!F39</f>
        <v>0</v>
      </c>
      <c r="BT65" s="100" t="s">
        <v>81</v>
      </c>
      <c r="BV65" s="100" t="s">
        <v>74</v>
      </c>
      <c r="BW65" s="100" t="s">
        <v>110</v>
      </c>
      <c r="BX65" s="100" t="s">
        <v>108</v>
      </c>
      <c r="CL65" s="100" t="s">
        <v>19</v>
      </c>
    </row>
    <row r="66" spans="1:91" s="4" customFormat="1" ht="16.5" customHeight="1">
      <c r="A66" s="93" t="s">
        <v>82</v>
      </c>
      <c r="B66" s="48"/>
      <c r="C66" s="94"/>
      <c r="D66" s="94"/>
      <c r="E66" s="316" t="s">
        <v>111</v>
      </c>
      <c r="F66" s="316"/>
      <c r="G66" s="316"/>
      <c r="H66" s="316"/>
      <c r="I66" s="316"/>
      <c r="J66" s="94"/>
      <c r="K66" s="316" t="s">
        <v>88</v>
      </c>
      <c r="L66" s="316"/>
      <c r="M66" s="316"/>
      <c r="N66" s="316"/>
      <c r="O66" s="316"/>
      <c r="P66" s="316"/>
      <c r="Q66" s="316"/>
      <c r="R66" s="316"/>
      <c r="S66" s="316"/>
      <c r="T66" s="316"/>
      <c r="U66" s="316"/>
      <c r="V66" s="316"/>
      <c r="W66" s="316"/>
      <c r="X66" s="316"/>
      <c r="Y66" s="316"/>
      <c r="Z66" s="316"/>
      <c r="AA66" s="316"/>
      <c r="AB66" s="316"/>
      <c r="AC66" s="316"/>
      <c r="AD66" s="316"/>
      <c r="AE66" s="316"/>
      <c r="AF66" s="316"/>
      <c r="AG66" s="332">
        <f>'SO 4.2 - Materiál objedna...'!J32</f>
        <v>0</v>
      </c>
      <c r="AH66" s="333"/>
      <c r="AI66" s="333"/>
      <c r="AJ66" s="333"/>
      <c r="AK66" s="333"/>
      <c r="AL66" s="333"/>
      <c r="AM66" s="333"/>
      <c r="AN66" s="332">
        <f t="shared" si="0"/>
        <v>0</v>
      </c>
      <c r="AO66" s="333"/>
      <c r="AP66" s="333"/>
      <c r="AQ66" s="95" t="s">
        <v>85</v>
      </c>
      <c r="AR66" s="50"/>
      <c r="AS66" s="96">
        <v>0</v>
      </c>
      <c r="AT66" s="97">
        <f t="shared" si="1"/>
        <v>0</v>
      </c>
      <c r="AU66" s="98">
        <f>'SO 4.2 - Materiál objedna...'!P85</f>
        <v>0</v>
      </c>
      <c r="AV66" s="97">
        <f>'SO 4.2 - Materiál objedna...'!J35</f>
        <v>0</v>
      </c>
      <c r="AW66" s="97">
        <f>'SO 4.2 - Materiál objedna...'!J36</f>
        <v>0</v>
      </c>
      <c r="AX66" s="97">
        <f>'SO 4.2 - Materiál objedna...'!J37</f>
        <v>0</v>
      </c>
      <c r="AY66" s="97">
        <f>'SO 4.2 - Materiál objedna...'!J38</f>
        <v>0</v>
      </c>
      <c r="AZ66" s="97">
        <f>'SO 4.2 - Materiál objedna...'!F35</f>
        <v>0</v>
      </c>
      <c r="BA66" s="97">
        <f>'SO 4.2 - Materiál objedna...'!F36</f>
        <v>0</v>
      </c>
      <c r="BB66" s="97">
        <f>'SO 4.2 - Materiál objedna...'!F37</f>
        <v>0</v>
      </c>
      <c r="BC66" s="97">
        <f>'SO 4.2 - Materiál objedna...'!F38</f>
        <v>0</v>
      </c>
      <c r="BD66" s="99">
        <f>'SO 4.2 - Materiál objedna...'!F39</f>
        <v>0</v>
      </c>
      <c r="BT66" s="100" t="s">
        <v>81</v>
      </c>
      <c r="BV66" s="100" t="s">
        <v>74</v>
      </c>
      <c r="BW66" s="100" t="s">
        <v>112</v>
      </c>
      <c r="BX66" s="100" t="s">
        <v>108</v>
      </c>
      <c r="CL66" s="100" t="s">
        <v>19</v>
      </c>
    </row>
    <row r="67" spans="1:91" s="7" customFormat="1" ht="16.5" customHeight="1">
      <c r="B67" s="83"/>
      <c r="C67" s="84"/>
      <c r="D67" s="339" t="s">
        <v>113</v>
      </c>
      <c r="E67" s="339"/>
      <c r="F67" s="339"/>
      <c r="G67" s="339"/>
      <c r="H67" s="339"/>
      <c r="I67" s="85"/>
      <c r="J67" s="339" t="s">
        <v>114</v>
      </c>
      <c r="K67" s="339"/>
      <c r="L67" s="339"/>
      <c r="M67" s="339"/>
      <c r="N67" s="339"/>
      <c r="O67" s="339"/>
      <c r="P67" s="339"/>
      <c r="Q67" s="339"/>
      <c r="R67" s="339"/>
      <c r="S67" s="339"/>
      <c r="T67" s="339"/>
      <c r="U67" s="339"/>
      <c r="V67" s="339"/>
      <c r="W67" s="339"/>
      <c r="X67" s="339"/>
      <c r="Y67" s="339"/>
      <c r="Z67" s="339"/>
      <c r="AA67" s="339"/>
      <c r="AB67" s="339"/>
      <c r="AC67" s="339"/>
      <c r="AD67" s="339"/>
      <c r="AE67" s="339"/>
      <c r="AF67" s="339"/>
      <c r="AG67" s="331">
        <f>ROUND(SUM(AG68:AG69),2)</f>
        <v>0</v>
      </c>
      <c r="AH67" s="330"/>
      <c r="AI67" s="330"/>
      <c r="AJ67" s="330"/>
      <c r="AK67" s="330"/>
      <c r="AL67" s="330"/>
      <c r="AM67" s="330"/>
      <c r="AN67" s="329">
        <f t="shared" si="0"/>
        <v>0</v>
      </c>
      <c r="AO67" s="330"/>
      <c r="AP67" s="330"/>
      <c r="AQ67" s="86" t="s">
        <v>78</v>
      </c>
      <c r="AR67" s="87"/>
      <c r="AS67" s="88">
        <f>ROUND(SUM(AS68:AS69),2)</f>
        <v>0</v>
      </c>
      <c r="AT67" s="89">
        <f t="shared" si="1"/>
        <v>0</v>
      </c>
      <c r="AU67" s="90">
        <f>ROUND(SUM(AU68:AU69),5)</f>
        <v>0</v>
      </c>
      <c r="AV67" s="89">
        <f>ROUND(AZ67*L29,2)</f>
        <v>0</v>
      </c>
      <c r="AW67" s="89">
        <f>ROUND(BA67*L30,2)</f>
        <v>0</v>
      </c>
      <c r="AX67" s="89">
        <f>ROUND(BB67*L29,2)</f>
        <v>0</v>
      </c>
      <c r="AY67" s="89">
        <f>ROUND(BC67*L30,2)</f>
        <v>0</v>
      </c>
      <c r="AZ67" s="89">
        <f>ROUND(SUM(AZ68:AZ69),2)</f>
        <v>0</v>
      </c>
      <c r="BA67" s="89">
        <f>ROUND(SUM(BA68:BA69),2)</f>
        <v>0</v>
      </c>
      <c r="BB67" s="89">
        <f>ROUND(SUM(BB68:BB69),2)</f>
        <v>0</v>
      </c>
      <c r="BC67" s="89">
        <f>ROUND(SUM(BC68:BC69),2)</f>
        <v>0</v>
      </c>
      <c r="BD67" s="91">
        <f>ROUND(SUM(BD68:BD69),2)</f>
        <v>0</v>
      </c>
      <c r="BS67" s="92" t="s">
        <v>71</v>
      </c>
      <c r="BT67" s="92" t="s">
        <v>79</v>
      </c>
      <c r="BU67" s="92" t="s">
        <v>73</v>
      </c>
      <c r="BV67" s="92" t="s">
        <v>74</v>
      </c>
      <c r="BW67" s="92" t="s">
        <v>115</v>
      </c>
      <c r="BX67" s="92" t="s">
        <v>5</v>
      </c>
      <c r="CL67" s="92" t="s">
        <v>19</v>
      </c>
      <c r="CM67" s="92" t="s">
        <v>81</v>
      </c>
    </row>
    <row r="68" spans="1:91" s="4" customFormat="1" ht="16.5" customHeight="1">
      <c r="A68" s="93" t="s">
        <v>82</v>
      </c>
      <c r="B68" s="48"/>
      <c r="C68" s="94"/>
      <c r="D68" s="94"/>
      <c r="E68" s="316" t="s">
        <v>116</v>
      </c>
      <c r="F68" s="316"/>
      <c r="G68" s="316"/>
      <c r="H68" s="316"/>
      <c r="I68" s="316"/>
      <c r="J68" s="94"/>
      <c r="K68" s="316" t="s">
        <v>102</v>
      </c>
      <c r="L68" s="316"/>
      <c r="M68" s="316"/>
      <c r="N68" s="316"/>
      <c r="O68" s="316"/>
      <c r="P68" s="316"/>
      <c r="Q68" s="316"/>
      <c r="R68" s="316"/>
      <c r="S68" s="316"/>
      <c r="T68" s="316"/>
      <c r="U68" s="316"/>
      <c r="V68" s="316"/>
      <c r="W68" s="316"/>
      <c r="X68" s="316"/>
      <c r="Y68" s="316"/>
      <c r="Z68" s="316"/>
      <c r="AA68" s="316"/>
      <c r="AB68" s="316"/>
      <c r="AC68" s="316"/>
      <c r="AD68" s="316"/>
      <c r="AE68" s="316"/>
      <c r="AF68" s="316"/>
      <c r="AG68" s="332">
        <f>'SO 5.1 - Oprava výhybky'!J32</f>
        <v>0</v>
      </c>
      <c r="AH68" s="333"/>
      <c r="AI68" s="333"/>
      <c r="AJ68" s="333"/>
      <c r="AK68" s="333"/>
      <c r="AL68" s="333"/>
      <c r="AM68" s="333"/>
      <c r="AN68" s="332">
        <f t="shared" si="0"/>
        <v>0</v>
      </c>
      <c r="AO68" s="333"/>
      <c r="AP68" s="333"/>
      <c r="AQ68" s="95" t="s">
        <v>85</v>
      </c>
      <c r="AR68" s="50"/>
      <c r="AS68" s="96">
        <v>0</v>
      </c>
      <c r="AT68" s="97">
        <f t="shared" si="1"/>
        <v>0</v>
      </c>
      <c r="AU68" s="98">
        <f>'SO 5.1 - Oprava výhybky'!P85</f>
        <v>0</v>
      </c>
      <c r="AV68" s="97">
        <f>'SO 5.1 - Oprava výhybky'!J35</f>
        <v>0</v>
      </c>
      <c r="AW68" s="97">
        <f>'SO 5.1 - Oprava výhybky'!J36</f>
        <v>0</v>
      </c>
      <c r="AX68" s="97">
        <f>'SO 5.1 - Oprava výhybky'!J37</f>
        <v>0</v>
      </c>
      <c r="AY68" s="97">
        <f>'SO 5.1 - Oprava výhybky'!J38</f>
        <v>0</v>
      </c>
      <c r="AZ68" s="97">
        <f>'SO 5.1 - Oprava výhybky'!F35</f>
        <v>0</v>
      </c>
      <c r="BA68" s="97">
        <f>'SO 5.1 - Oprava výhybky'!F36</f>
        <v>0</v>
      </c>
      <c r="BB68" s="97">
        <f>'SO 5.1 - Oprava výhybky'!F37</f>
        <v>0</v>
      </c>
      <c r="BC68" s="97">
        <f>'SO 5.1 - Oprava výhybky'!F38</f>
        <v>0</v>
      </c>
      <c r="BD68" s="99">
        <f>'SO 5.1 - Oprava výhybky'!F39</f>
        <v>0</v>
      </c>
      <c r="BT68" s="100" t="s">
        <v>81</v>
      </c>
      <c r="BV68" s="100" t="s">
        <v>74</v>
      </c>
      <c r="BW68" s="100" t="s">
        <v>117</v>
      </c>
      <c r="BX68" s="100" t="s">
        <v>115</v>
      </c>
      <c r="CL68" s="100" t="s">
        <v>19</v>
      </c>
    </row>
    <row r="69" spans="1:91" s="4" customFormat="1" ht="16.5" customHeight="1">
      <c r="A69" s="93" t="s">
        <v>82</v>
      </c>
      <c r="B69" s="48"/>
      <c r="C69" s="94"/>
      <c r="D69" s="94"/>
      <c r="E69" s="316" t="s">
        <v>118</v>
      </c>
      <c r="F69" s="316"/>
      <c r="G69" s="316"/>
      <c r="H69" s="316"/>
      <c r="I69" s="316"/>
      <c r="J69" s="94"/>
      <c r="K69" s="316" t="s">
        <v>88</v>
      </c>
      <c r="L69" s="316"/>
      <c r="M69" s="316"/>
      <c r="N69" s="316"/>
      <c r="O69" s="316"/>
      <c r="P69" s="316"/>
      <c r="Q69" s="316"/>
      <c r="R69" s="316"/>
      <c r="S69" s="316"/>
      <c r="T69" s="316"/>
      <c r="U69" s="316"/>
      <c r="V69" s="316"/>
      <c r="W69" s="316"/>
      <c r="X69" s="316"/>
      <c r="Y69" s="316"/>
      <c r="Z69" s="316"/>
      <c r="AA69" s="316"/>
      <c r="AB69" s="316"/>
      <c r="AC69" s="316"/>
      <c r="AD69" s="316"/>
      <c r="AE69" s="316"/>
      <c r="AF69" s="316"/>
      <c r="AG69" s="332">
        <f>'SO 5.2 - Materiál objedna...'!J32</f>
        <v>0</v>
      </c>
      <c r="AH69" s="333"/>
      <c r="AI69" s="333"/>
      <c r="AJ69" s="333"/>
      <c r="AK69" s="333"/>
      <c r="AL69" s="333"/>
      <c r="AM69" s="333"/>
      <c r="AN69" s="332">
        <f t="shared" si="0"/>
        <v>0</v>
      </c>
      <c r="AO69" s="333"/>
      <c r="AP69" s="333"/>
      <c r="AQ69" s="95" t="s">
        <v>85</v>
      </c>
      <c r="AR69" s="50"/>
      <c r="AS69" s="96">
        <v>0</v>
      </c>
      <c r="AT69" s="97">
        <f t="shared" si="1"/>
        <v>0</v>
      </c>
      <c r="AU69" s="98">
        <f>'SO 5.2 - Materiál objedna...'!P85</f>
        <v>0</v>
      </c>
      <c r="AV69" s="97">
        <f>'SO 5.2 - Materiál objedna...'!J35</f>
        <v>0</v>
      </c>
      <c r="AW69" s="97">
        <f>'SO 5.2 - Materiál objedna...'!J36</f>
        <v>0</v>
      </c>
      <c r="AX69" s="97">
        <f>'SO 5.2 - Materiál objedna...'!J37</f>
        <v>0</v>
      </c>
      <c r="AY69" s="97">
        <f>'SO 5.2 - Materiál objedna...'!J38</f>
        <v>0</v>
      </c>
      <c r="AZ69" s="97">
        <f>'SO 5.2 - Materiál objedna...'!F35</f>
        <v>0</v>
      </c>
      <c r="BA69" s="97">
        <f>'SO 5.2 - Materiál objedna...'!F36</f>
        <v>0</v>
      </c>
      <c r="BB69" s="97">
        <f>'SO 5.2 - Materiál objedna...'!F37</f>
        <v>0</v>
      </c>
      <c r="BC69" s="97">
        <f>'SO 5.2 - Materiál objedna...'!F38</f>
        <v>0</v>
      </c>
      <c r="BD69" s="99">
        <f>'SO 5.2 - Materiál objedna...'!F39</f>
        <v>0</v>
      </c>
      <c r="BT69" s="100" t="s">
        <v>81</v>
      </c>
      <c r="BV69" s="100" t="s">
        <v>74</v>
      </c>
      <c r="BW69" s="100" t="s">
        <v>119</v>
      </c>
      <c r="BX69" s="100" t="s">
        <v>115</v>
      </c>
      <c r="CL69" s="100" t="s">
        <v>19</v>
      </c>
    </row>
    <row r="70" spans="1:91" s="7" customFormat="1" ht="16.5" customHeight="1">
      <c r="B70" s="83"/>
      <c r="C70" s="84"/>
      <c r="D70" s="339" t="s">
        <v>120</v>
      </c>
      <c r="E70" s="339"/>
      <c r="F70" s="339"/>
      <c r="G70" s="339"/>
      <c r="H70" s="339"/>
      <c r="I70" s="85"/>
      <c r="J70" s="339" t="s">
        <v>121</v>
      </c>
      <c r="K70" s="339"/>
      <c r="L70" s="339"/>
      <c r="M70" s="339"/>
      <c r="N70" s="339"/>
      <c r="O70" s="339"/>
      <c r="P70" s="339"/>
      <c r="Q70" s="339"/>
      <c r="R70" s="339"/>
      <c r="S70" s="339"/>
      <c r="T70" s="339"/>
      <c r="U70" s="339"/>
      <c r="V70" s="339"/>
      <c r="W70" s="339"/>
      <c r="X70" s="339"/>
      <c r="Y70" s="339"/>
      <c r="Z70" s="339"/>
      <c r="AA70" s="339"/>
      <c r="AB70" s="339"/>
      <c r="AC70" s="339"/>
      <c r="AD70" s="339"/>
      <c r="AE70" s="339"/>
      <c r="AF70" s="339"/>
      <c r="AG70" s="331">
        <f>ROUND(SUM(AG71:AG73),2)</f>
        <v>0</v>
      </c>
      <c r="AH70" s="330"/>
      <c r="AI70" s="330"/>
      <c r="AJ70" s="330"/>
      <c r="AK70" s="330"/>
      <c r="AL70" s="330"/>
      <c r="AM70" s="330"/>
      <c r="AN70" s="329">
        <f t="shared" si="0"/>
        <v>0</v>
      </c>
      <c r="AO70" s="330"/>
      <c r="AP70" s="330"/>
      <c r="AQ70" s="86" t="s">
        <v>78</v>
      </c>
      <c r="AR70" s="87"/>
      <c r="AS70" s="88">
        <f>ROUND(SUM(AS71:AS73),2)</f>
        <v>0</v>
      </c>
      <c r="AT70" s="89">
        <f t="shared" si="1"/>
        <v>0</v>
      </c>
      <c r="AU70" s="90">
        <f>ROUND(SUM(AU71:AU73),5)</f>
        <v>0</v>
      </c>
      <c r="AV70" s="89">
        <f>ROUND(AZ70*L29,2)</f>
        <v>0</v>
      </c>
      <c r="AW70" s="89">
        <f>ROUND(BA70*L30,2)</f>
        <v>0</v>
      </c>
      <c r="AX70" s="89">
        <f>ROUND(BB70*L29,2)</f>
        <v>0</v>
      </c>
      <c r="AY70" s="89">
        <f>ROUND(BC70*L30,2)</f>
        <v>0</v>
      </c>
      <c r="AZ70" s="89">
        <f>ROUND(SUM(AZ71:AZ73),2)</f>
        <v>0</v>
      </c>
      <c r="BA70" s="89">
        <f>ROUND(SUM(BA71:BA73),2)</f>
        <v>0</v>
      </c>
      <c r="BB70" s="89">
        <f>ROUND(SUM(BB71:BB73),2)</f>
        <v>0</v>
      </c>
      <c r="BC70" s="89">
        <f>ROUND(SUM(BC71:BC73),2)</f>
        <v>0</v>
      </c>
      <c r="BD70" s="91">
        <f>ROUND(SUM(BD71:BD73),2)</f>
        <v>0</v>
      </c>
      <c r="BS70" s="92" t="s">
        <v>71</v>
      </c>
      <c r="BT70" s="92" t="s">
        <v>79</v>
      </c>
      <c r="BU70" s="92" t="s">
        <v>73</v>
      </c>
      <c r="BV70" s="92" t="s">
        <v>74</v>
      </c>
      <c r="BW70" s="92" t="s">
        <v>122</v>
      </c>
      <c r="BX70" s="92" t="s">
        <v>5</v>
      </c>
      <c r="CL70" s="92" t="s">
        <v>19</v>
      </c>
      <c r="CM70" s="92" t="s">
        <v>81</v>
      </c>
    </row>
    <row r="71" spans="1:91" s="4" customFormat="1" ht="16.5" customHeight="1">
      <c r="A71" s="93" t="s">
        <v>82</v>
      </c>
      <c r="B71" s="48"/>
      <c r="C71" s="94"/>
      <c r="D71" s="94"/>
      <c r="E71" s="316" t="s">
        <v>123</v>
      </c>
      <c r="F71" s="316"/>
      <c r="G71" s="316"/>
      <c r="H71" s="316"/>
      <c r="I71" s="316"/>
      <c r="J71" s="94"/>
      <c r="K71" s="316" t="s">
        <v>102</v>
      </c>
      <c r="L71" s="316"/>
      <c r="M71" s="316"/>
      <c r="N71" s="316"/>
      <c r="O71" s="316"/>
      <c r="P71" s="316"/>
      <c r="Q71" s="316"/>
      <c r="R71" s="316"/>
      <c r="S71" s="316"/>
      <c r="T71" s="316"/>
      <c r="U71" s="316"/>
      <c r="V71" s="316"/>
      <c r="W71" s="316"/>
      <c r="X71" s="316"/>
      <c r="Y71" s="316"/>
      <c r="Z71" s="316"/>
      <c r="AA71" s="316"/>
      <c r="AB71" s="316"/>
      <c r="AC71" s="316"/>
      <c r="AD71" s="316"/>
      <c r="AE71" s="316"/>
      <c r="AF71" s="316"/>
      <c r="AG71" s="332">
        <f>'SO 6.1 - Oprava výhybky'!J32</f>
        <v>0</v>
      </c>
      <c r="AH71" s="333"/>
      <c r="AI71" s="333"/>
      <c r="AJ71" s="333"/>
      <c r="AK71" s="333"/>
      <c r="AL71" s="333"/>
      <c r="AM71" s="333"/>
      <c r="AN71" s="332">
        <f t="shared" si="0"/>
        <v>0</v>
      </c>
      <c r="AO71" s="333"/>
      <c r="AP71" s="333"/>
      <c r="AQ71" s="95" t="s">
        <v>85</v>
      </c>
      <c r="AR71" s="50"/>
      <c r="AS71" s="96">
        <v>0</v>
      </c>
      <c r="AT71" s="97">
        <f t="shared" si="1"/>
        <v>0</v>
      </c>
      <c r="AU71" s="98">
        <f>'SO 6.1 - Oprava výhybky'!P85</f>
        <v>0</v>
      </c>
      <c r="AV71" s="97">
        <f>'SO 6.1 - Oprava výhybky'!J35</f>
        <v>0</v>
      </c>
      <c r="AW71" s="97">
        <f>'SO 6.1 - Oprava výhybky'!J36</f>
        <v>0</v>
      </c>
      <c r="AX71" s="97">
        <f>'SO 6.1 - Oprava výhybky'!J37</f>
        <v>0</v>
      </c>
      <c r="AY71" s="97">
        <f>'SO 6.1 - Oprava výhybky'!J38</f>
        <v>0</v>
      </c>
      <c r="AZ71" s="97">
        <f>'SO 6.1 - Oprava výhybky'!F35</f>
        <v>0</v>
      </c>
      <c r="BA71" s="97">
        <f>'SO 6.1 - Oprava výhybky'!F36</f>
        <v>0</v>
      </c>
      <c r="BB71" s="97">
        <f>'SO 6.1 - Oprava výhybky'!F37</f>
        <v>0</v>
      </c>
      <c r="BC71" s="97">
        <f>'SO 6.1 - Oprava výhybky'!F38</f>
        <v>0</v>
      </c>
      <c r="BD71" s="99">
        <f>'SO 6.1 - Oprava výhybky'!F39</f>
        <v>0</v>
      </c>
      <c r="BT71" s="100" t="s">
        <v>81</v>
      </c>
      <c r="BV71" s="100" t="s">
        <v>74</v>
      </c>
      <c r="BW71" s="100" t="s">
        <v>124</v>
      </c>
      <c r="BX71" s="100" t="s">
        <v>122</v>
      </c>
      <c r="CL71" s="100" t="s">
        <v>19</v>
      </c>
    </row>
    <row r="72" spans="1:91" s="4" customFormat="1" ht="16.5" customHeight="1">
      <c r="A72" s="93" t="s">
        <v>82</v>
      </c>
      <c r="B72" s="48"/>
      <c r="C72" s="94"/>
      <c r="D72" s="94"/>
      <c r="E72" s="316" t="s">
        <v>125</v>
      </c>
      <c r="F72" s="316"/>
      <c r="G72" s="316"/>
      <c r="H72" s="316"/>
      <c r="I72" s="316"/>
      <c r="J72" s="94"/>
      <c r="K72" s="316" t="s">
        <v>126</v>
      </c>
      <c r="L72" s="316"/>
      <c r="M72" s="316"/>
      <c r="N72" s="316"/>
      <c r="O72" s="316"/>
      <c r="P72" s="316"/>
      <c r="Q72" s="316"/>
      <c r="R72" s="316"/>
      <c r="S72" s="316"/>
      <c r="T72" s="316"/>
      <c r="U72" s="316"/>
      <c r="V72" s="316"/>
      <c r="W72" s="316"/>
      <c r="X72" s="316"/>
      <c r="Y72" s="316"/>
      <c r="Z72" s="316"/>
      <c r="AA72" s="316"/>
      <c r="AB72" s="316"/>
      <c r="AC72" s="316"/>
      <c r="AD72" s="316"/>
      <c r="AE72" s="316"/>
      <c r="AF72" s="316"/>
      <c r="AG72" s="332">
        <f>'SO 6.2 - Oprava 1.SK'!J32</f>
        <v>0</v>
      </c>
      <c r="AH72" s="333"/>
      <c r="AI72" s="333"/>
      <c r="AJ72" s="333"/>
      <c r="AK72" s="333"/>
      <c r="AL72" s="333"/>
      <c r="AM72" s="333"/>
      <c r="AN72" s="332">
        <f t="shared" si="0"/>
        <v>0</v>
      </c>
      <c r="AO72" s="333"/>
      <c r="AP72" s="333"/>
      <c r="AQ72" s="95" t="s">
        <v>85</v>
      </c>
      <c r="AR72" s="50"/>
      <c r="AS72" s="96">
        <v>0</v>
      </c>
      <c r="AT72" s="97">
        <f t="shared" si="1"/>
        <v>0</v>
      </c>
      <c r="AU72" s="98">
        <f>'SO 6.2 - Oprava 1.SK'!P85</f>
        <v>0</v>
      </c>
      <c r="AV72" s="97">
        <f>'SO 6.2 - Oprava 1.SK'!J35</f>
        <v>0</v>
      </c>
      <c r="AW72" s="97">
        <f>'SO 6.2 - Oprava 1.SK'!J36</f>
        <v>0</v>
      </c>
      <c r="AX72" s="97">
        <f>'SO 6.2 - Oprava 1.SK'!J37</f>
        <v>0</v>
      </c>
      <c r="AY72" s="97">
        <f>'SO 6.2 - Oprava 1.SK'!J38</f>
        <v>0</v>
      </c>
      <c r="AZ72" s="97">
        <f>'SO 6.2 - Oprava 1.SK'!F35</f>
        <v>0</v>
      </c>
      <c r="BA72" s="97">
        <f>'SO 6.2 - Oprava 1.SK'!F36</f>
        <v>0</v>
      </c>
      <c r="BB72" s="97">
        <f>'SO 6.2 - Oprava 1.SK'!F37</f>
        <v>0</v>
      </c>
      <c r="BC72" s="97">
        <f>'SO 6.2 - Oprava 1.SK'!F38</f>
        <v>0</v>
      </c>
      <c r="BD72" s="99">
        <f>'SO 6.2 - Oprava 1.SK'!F39</f>
        <v>0</v>
      </c>
      <c r="BT72" s="100" t="s">
        <v>81</v>
      </c>
      <c r="BV72" s="100" t="s">
        <v>74</v>
      </c>
      <c r="BW72" s="100" t="s">
        <v>127</v>
      </c>
      <c r="BX72" s="100" t="s">
        <v>122</v>
      </c>
      <c r="CL72" s="100" t="s">
        <v>19</v>
      </c>
    </row>
    <row r="73" spans="1:91" s="4" customFormat="1" ht="16.5" customHeight="1">
      <c r="A73" s="93" t="s">
        <v>82</v>
      </c>
      <c r="B73" s="48"/>
      <c r="C73" s="94"/>
      <c r="D73" s="94"/>
      <c r="E73" s="316" t="s">
        <v>128</v>
      </c>
      <c r="F73" s="316"/>
      <c r="G73" s="316"/>
      <c r="H73" s="316"/>
      <c r="I73" s="316"/>
      <c r="J73" s="94"/>
      <c r="K73" s="316" t="s">
        <v>88</v>
      </c>
      <c r="L73" s="316"/>
      <c r="M73" s="316"/>
      <c r="N73" s="316"/>
      <c r="O73" s="316"/>
      <c r="P73" s="316"/>
      <c r="Q73" s="316"/>
      <c r="R73" s="316"/>
      <c r="S73" s="316"/>
      <c r="T73" s="316"/>
      <c r="U73" s="316"/>
      <c r="V73" s="316"/>
      <c r="W73" s="316"/>
      <c r="X73" s="316"/>
      <c r="Y73" s="316"/>
      <c r="Z73" s="316"/>
      <c r="AA73" s="316"/>
      <c r="AB73" s="316"/>
      <c r="AC73" s="316"/>
      <c r="AD73" s="316"/>
      <c r="AE73" s="316"/>
      <c r="AF73" s="316"/>
      <c r="AG73" s="332">
        <f>'SO 6.3 - Materiál objedna...'!J32</f>
        <v>0</v>
      </c>
      <c r="AH73" s="333"/>
      <c r="AI73" s="333"/>
      <c r="AJ73" s="333"/>
      <c r="AK73" s="333"/>
      <c r="AL73" s="333"/>
      <c r="AM73" s="333"/>
      <c r="AN73" s="332">
        <f t="shared" si="0"/>
        <v>0</v>
      </c>
      <c r="AO73" s="333"/>
      <c r="AP73" s="333"/>
      <c r="AQ73" s="95" t="s">
        <v>85</v>
      </c>
      <c r="AR73" s="50"/>
      <c r="AS73" s="96">
        <v>0</v>
      </c>
      <c r="AT73" s="97">
        <f t="shared" si="1"/>
        <v>0</v>
      </c>
      <c r="AU73" s="98">
        <f>'SO 6.3 - Materiál objedna...'!P85</f>
        <v>0</v>
      </c>
      <c r="AV73" s="97">
        <f>'SO 6.3 - Materiál objedna...'!J35</f>
        <v>0</v>
      </c>
      <c r="AW73" s="97">
        <f>'SO 6.3 - Materiál objedna...'!J36</f>
        <v>0</v>
      </c>
      <c r="AX73" s="97">
        <f>'SO 6.3 - Materiál objedna...'!J37</f>
        <v>0</v>
      </c>
      <c r="AY73" s="97">
        <f>'SO 6.3 - Materiál objedna...'!J38</f>
        <v>0</v>
      </c>
      <c r="AZ73" s="97">
        <f>'SO 6.3 - Materiál objedna...'!F35</f>
        <v>0</v>
      </c>
      <c r="BA73" s="97">
        <f>'SO 6.3 - Materiál objedna...'!F36</f>
        <v>0</v>
      </c>
      <c r="BB73" s="97">
        <f>'SO 6.3 - Materiál objedna...'!F37</f>
        <v>0</v>
      </c>
      <c r="BC73" s="97">
        <f>'SO 6.3 - Materiál objedna...'!F38</f>
        <v>0</v>
      </c>
      <c r="BD73" s="99">
        <f>'SO 6.3 - Materiál objedna...'!F39</f>
        <v>0</v>
      </c>
      <c r="BT73" s="100" t="s">
        <v>81</v>
      </c>
      <c r="BV73" s="100" t="s">
        <v>74</v>
      </c>
      <c r="BW73" s="100" t="s">
        <v>129</v>
      </c>
      <c r="BX73" s="100" t="s">
        <v>122</v>
      </c>
      <c r="CL73" s="100" t="s">
        <v>19</v>
      </c>
    </row>
    <row r="74" spans="1:91" s="7" customFormat="1" ht="16.5" customHeight="1">
      <c r="B74" s="83"/>
      <c r="C74" s="84"/>
      <c r="D74" s="339" t="s">
        <v>130</v>
      </c>
      <c r="E74" s="339"/>
      <c r="F74" s="339"/>
      <c r="G74" s="339"/>
      <c r="H74" s="339"/>
      <c r="I74" s="85"/>
      <c r="J74" s="339" t="s">
        <v>131</v>
      </c>
      <c r="K74" s="339"/>
      <c r="L74" s="339"/>
      <c r="M74" s="339"/>
      <c r="N74" s="339"/>
      <c r="O74" s="339"/>
      <c r="P74" s="339"/>
      <c r="Q74" s="339"/>
      <c r="R74" s="339"/>
      <c r="S74" s="339"/>
      <c r="T74" s="339"/>
      <c r="U74" s="339"/>
      <c r="V74" s="339"/>
      <c r="W74" s="339"/>
      <c r="X74" s="339"/>
      <c r="Y74" s="339"/>
      <c r="Z74" s="339"/>
      <c r="AA74" s="339"/>
      <c r="AB74" s="339"/>
      <c r="AC74" s="339"/>
      <c r="AD74" s="339"/>
      <c r="AE74" s="339"/>
      <c r="AF74" s="339"/>
      <c r="AG74" s="331">
        <f>ROUND(SUM(AG75:AG76),2)</f>
        <v>0</v>
      </c>
      <c r="AH74" s="330"/>
      <c r="AI74" s="330"/>
      <c r="AJ74" s="330"/>
      <c r="AK74" s="330"/>
      <c r="AL74" s="330"/>
      <c r="AM74" s="330"/>
      <c r="AN74" s="329">
        <f t="shared" si="0"/>
        <v>0</v>
      </c>
      <c r="AO74" s="330"/>
      <c r="AP74" s="330"/>
      <c r="AQ74" s="86" t="s">
        <v>78</v>
      </c>
      <c r="AR74" s="87"/>
      <c r="AS74" s="88">
        <f>ROUND(SUM(AS75:AS76),2)</f>
        <v>0</v>
      </c>
      <c r="AT74" s="89">
        <f t="shared" si="1"/>
        <v>0</v>
      </c>
      <c r="AU74" s="90">
        <f>ROUND(SUM(AU75:AU76),5)</f>
        <v>0</v>
      </c>
      <c r="AV74" s="89">
        <f>ROUND(AZ74*L29,2)</f>
        <v>0</v>
      </c>
      <c r="AW74" s="89">
        <f>ROUND(BA74*L30,2)</f>
        <v>0</v>
      </c>
      <c r="AX74" s="89">
        <f>ROUND(BB74*L29,2)</f>
        <v>0</v>
      </c>
      <c r="AY74" s="89">
        <f>ROUND(BC74*L30,2)</f>
        <v>0</v>
      </c>
      <c r="AZ74" s="89">
        <f>ROUND(SUM(AZ75:AZ76),2)</f>
        <v>0</v>
      </c>
      <c r="BA74" s="89">
        <f>ROUND(SUM(BA75:BA76),2)</f>
        <v>0</v>
      </c>
      <c r="BB74" s="89">
        <f>ROUND(SUM(BB75:BB76),2)</f>
        <v>0</v>
      </c>
      <c r="BC74" s="89">
        <f>ROUND(SUM(BC75:BC76),2)</f>
        <v>0</v>
      </c>
      <c r="BD74" s="91">
        <f>ROUND(SUM(BD75:BD76),2)</f>
        <v>0</v>
      </c>
      <c r="BS74" s="92" t="s">
        <v>71</v>
      </c>
      <c r="BT74" s="92" t="s">
        <v>79</v>
      </c>
      <c r="BU74" s="92" t="s">
        <v>73</v>
      </c>
      <c r="BV74" s="92" t="s">
        <v>74</v>
      </c>
      <c r="BW74" s="92" t="s">
        <v>132</v>
      </c>
      <c r="BX74" s="92" t="s">
        <v>5</v>
      </c>
      <c r="CL74" s="92" t="s">
        <v>19</v>
      </c>
      <c r="CM74" s="92" t="s">
        <v>81</v>
      </c>
    </row>
    <row r="75" spans="1:91" s="4" customFormat="1" ht="16.5" customHeight="1">
      <c r="A75" s="93" t="s">
        <v>82</v>
      </c>
      <c r="B75" s="48"/>
      <c r="C75" s="94"/>
      <c r="D75" s="94"/>
      <c r="E75" s="316" t="s">
        <v>133</v>
      </c>
      <c r="F75" s="316"/>
      <c r="G75" s="316"/>
      <c r="H75" s="316"/>
      <c r="I75" s="316"/>
      <c r="J75" s="94"/>
      <c r="K75" s="316" t="s">
        <v>102</v>
      </c>
      <c r="L75" s="316"/>
      <c r="M75" s="316"/>
      <c r="N75" s="316"/>
      <c r="O75" s="316"/>
      <c r="P75" s="316"/>
      <c r="Q75" s="316"/>
      <c r="R75" s="316"/>
      <c r="S75" s="316"/>
      <c r="T75" s="316"/>
      <c r="U75" s="316"/>
      <c r="V75" s="316"/>
      <c r="W75" s="316"/>
      <c r="X75" s="316"/>
      <c r="Y75" s="316"/>
      <c r="Z75" s="316"/>
      <c r="AA75" s="316"/>
      <c r="AB75" s="316"/>
      <c r="AC75" s="316"/>
      <c r="AD75" s="316"/>
      <c r="AE75" s="316"/>
      <c r="AF75" s="316"/>
      <c r="AG75" s="332">
        <f>'SO 7.1 - Oprava výhybky'!J32</f>
        <v>0</v>
      </c>
      <c r="AH75" s="333"/>
      <c r="AI75" s="333"/>
      <c r="AJ75" s="333"/>
      <c r="AK75" s="333"/>
      <c r="AL75" s="333"/>
      <c r="AM75" s="333"/>
      <c r="AN75" s="332">
        <f t="shared" si="0"/>
        <v>0</v>
      </c>
      <c r="AO75" s="333"/>
      <c r="AP75" s="333"/>
      <c r="AQ75" s="95" t="s">
        <v>85</v>
      </c>
      <c r="AR75" s="50"/>
      <c r="AS75" s="96">
        <v>0</v>
      </c>
      <c r="AT75" s="97">
        <f t="shared" si="1"/>
        <v>0</v>
      </c>
      <c r="AU75" s="98">
        <f>'SO 7.1 - Oprava výhybky'!P85</f>
        <v>0</v>
      </c>
      <c r="AV75" s="97">
        <f>'SO 7.1 - Oprava výhybky'!J35</f>
        <v>0</v>
      </c>
      <c r="AW75" s="97">
        <f>'SO 7.1 - Oprava výhybky'!J36</f>
        <v>0</v>
      </c>
      <c r="AX75" s="97">
        <f>'SO 7.1 - Oprava výhybky'!J37</f>
        <v>0</v>
      </c>
      <c r="AY75" s="97">
        <f>'SO 7.1 - Oprava výhybky'!J38</f>
        <v>0</v>
      </c>
      <c r="AZ75" s="97">
        <f>'SO 7.1 - Oprava výhybky'!F35</f>
        <v>0</v>
      </c>
      <c r="BA75" s="97">
        <f>'SO 7.1 - Oprava výhybky'!F36</f>
        <v>0</v>
      </c>
      <c r="BB75" s="97">
        <f>'SO 7.1 - Oprava výhybky'!F37</f>
        <v>0</v>
      </c>
      <c r="BC75" s="97">
        <f>'SO 7.1 - Oprava výhybky'!F38</f>
        <v>0</v>
      </c>
      <c r="BD75" s="99">
        <f>'SO 7.1 - Oprava výhybky'!F39</f>
        <v>0</v>
      </c>
      <c r="BT75" s="100" t="s">
        <v>81</v>
      </c>
      <c r="BV75" s="100" t="s">
        <v>74</v>
      </c>
      <c r="BW75" s="100" t="s">
        <v>134</v>
      </c>
      <c r="BX75" s="100" t="s">
        <v>132</v>
      </c>
      <c r="CL75" s="100" t="s">
        <v>19</v>
      </c>
    </row>
    <row r="76" spans="1:91" s="4" customFormat="1" ht="16.5" customHeight="1">
      <c r="A76" s="93" t="s">
        <v>82</v>
      </c>
      <c r="B76" s="48"/>
      <c r="C76" s="94"/>
      <c r="D76" s="94"/>
      <c r="E76" s="316" t="s">
        <v>135</v>
      </c>
      <c r="F76" s="316"/>
      <c r="G76" s="316"/>
      <c r="H76" s="316"/>
      <c r="I76" s="316"/>
      <c r="J76" s="94"/>
      <c r="K76" s="316" t="s">
        <v>88</v>
      </c>
      <c r="L76" s="316"/>
      <c r="M76" s="316"/>
      <c r="N76" s="316"/>
      <c r="O76" s="316"/>
      <c r="P76" s="316"/>
      <c r="Q76" s="316"/>
      <c r="R76" s="316"/>
      <c r="S76" s="316"/>
      <c r="T76" s="316"/>
      <c r="U76" s="316"/>
      <c r="V76" s="316"/>
      <c r="W76" s="316"/>
      <c r="X76" s="316"/>
      <c r="Y76" s="316"/>
      <c r="Z76" s="316"/>
      <c r="AA76" s="316"/>
      <c r="AB76" s="316"/>
      <c r="AC76" s="316"/>
      <c r="AD76" s="316"/>
      <c r="AE76" s="316"/>
      <c r="AF76" s="316"/>
      <c r="AG76" s="332">
        <f>'SO 7.2 - Materiál objedna...'!J32</f>
        <v>0</v>
      </c>
      <c r="AH76" s="333"/>
      <c r="AI76" s="333"/>
      <c r="AJ76" s="333"/>
      <c r="AK76" s="333"/>
      <c r="AL76" s="333"/>
      <c r="AM76" s="333"/>
      <c r="AN76" s="332">
        <f t="shared" si="0"/>
        <v>0</v>
      </c>
      <c r="AO76" s="333"/>
      <c r="AP76" s="333"/>
      <c r="AQ76" s="95" t="s">
        <v>85</v>
      </c>
      <c r="AR76" s="50"/>
      <c r="AS76" s="96">
        <v>0</v>
      </c>
      <c r="AT76" s="97">
        <f t="shared" si="1"/>
        <v>0</v>
      </c>
      <c r="AU76" s="98">
        <f>'SO 7.2 - Materiál objedna...'!P85</f>
        <v>0</v>
      </c>
      <c r="AV76" s="97">
        <f>'SO 7.2 - Materiál objedna...'!J35</f>
        <v>0</v>
      </c>
      <c r="AW76" s="97">
        <f>'SO 7.2 - Materiál objedna...'!J36</f>
        <v>0</v>
      </c>
      <c r="AX76" s="97">
        <f>'SO 7.2 - Materiál objedna...'!J37</f>
        <v>0</v>
      </c>
      <c r="AY76" s="97">
        <f>'SO 7.2 - Materiál objedna...'!J38</f>
        <v>0</v>
      </c>
      <c r="AZ76" s="97">
        <f>'SO 7.2 - Materiál objedna...'!F35</f>
        <v>0</v>
      </c>
      <c r="BA76" s="97">
        <f>'SO 7.2 - Materiál objedna...'!F36</f>
        <v>0</v>
      </c>
      <c r="BB76" s="97">
        <f>'SO 7.2 - Materiál objedna...'!F37</f>
        <v>0</v>
      </c>
      <c r="BC76" s="97">
        <f>'SO 7.2 - Materiál objedna...'!F38</f>
        <v>0</v>
      </c>
      <c r="BD76" s="99">
        <f>'SO 7.2 - Materiál objedna...'!F39</f>
        <v>0</v>
      </c>
      <c r="BT76" s="100" t="s">
        <v>81</v>
      </c>
      <c r="BV76" s="100" t="s">
        <v>74</v>
      </c>
      <c r="BW76" s="100" t="s">
        <v>136</v>
      </c>
      <c r="BX76" s="100" t="s">
        <v>132</v>
      </c>
      <c r="CL76" s="100" t="s">
        <v>19</v>
      </c>
    </row>
    <row r="77" spans="1:91" s="7" customFormat="1" ht="16.5" customHeight="1">
      <c r="B77" s="83"/>
      <c r="C77" s="84"/>
      <c r="D77" s="339" t="s">
        <v>137</v>
      </c>
      <c r="E77" s="339"/>
      <c r="F77" s="339"/>
      <c r="G77" s="339"/>
      <c r="H77" s="339"/>
      <c r="I77" s="85"/>
      <c r="J77" s="339" t="s">
        <v>138</v>
      </c>
      <c r="K77" s="339"/>
      <c r="L77" s="339"/>
      <c r="M77" s="339"/>
      <c r="N77" s="339"/>
      <c r="O77" s="339"/>
      <c r="P77" s="339"/>
      <c r="Q77" s="339"/>
      <c r="R77" s="339"/>
      <c r="S77" s="339"/>
      <c r="T77" s="339"/>
      <c r="U77" s="339"/>
      <c r="V77" s="339"/>
      <c r="W77" s="339"/>
      <c r="X77" s="339"/>
      <c r="Y77" s="339"/>
      <c r="Z77" s="339"/>
      <c r="AA77" s="339"/>
      <c r="AB77" s="339"/>
      <c r="AC77" s="339"/>
      <c r="AD77" s="339"/>
      <c r="AE77" s="339"/>
      <c r="AF77" s="339"/>
      <c r="AG77" s="331">
        <f>ROUND(SUM(AG78:AG79),2)</f>
        <v>0</v>
      </c>
      <c r="AH77" s="330"/>
      <c r="AI77" s="330"/>
      <c r="AJ77" s="330"/>
      <c r="AK77" s="330"/>
      <c r="AL77" s="330"/>
      <c r="AM77" s="330"/>
      <c r="AN77" s="329">
        <f t="shared" si="0"/>
        <v>0</v>
      </c>
      <c r="AO77" s="330"/>
      <c r="AP77" s="330"/>
      <c r="AQ77" s="86" t="s">
        <v>78</v>
      </c>
      <c r="AR77" s="87"/>
      <c r="AS77" s="88">
        <f>ROUND(SUM(AS78:AS79),2)</f>
        <v>0</v>
      </c>
      <c r="AT77" s="89">
        <f t="shared" si="1"/>
        <v>0</v>
      </c>
      <c r="AU77" s="90">
        <f>ROUND(SUM(AU78:AU79),5)</f>
        <v>0</v>
      </c>
      <c r="AV77" s="89">
        <f>ROUND(AZ77*L29,2)</f>
        <v>0</v>
      </c>
      <c r="AW77" s="89">
        <f>ROUND(BA77*L30,2)</f>
        <v>0</v>
      </c>
      <c r="AX77" s="89">
        <f>ROUND(BB77*L29,2)</f>
        <v>0</v>
      </c>
      <c r="AY77" s="89">
        <f>ROUND(BC77*L30,2)</f>
        <v>0</v>
      </c>
      <c r="AZ77" s="89">
        <f>ROUND(SUM(AZ78:AZ79),2)</f>
        <v>0</v>
      </c>
      <c r="BA77" s="89">
        <f>ROUND(SUM(BA78:BA79),2)</f>
        <v>0</v>
      </c>
      <c r="BB77" s="89">
        <f>ROUND(SUM(BB78:BB79),2)</f>
        <v>0</v>
      </c>
      <c r="BC77" s="89">
        <f>ROUND(SUM(BC78:BC79),2)</f>
        <v>0</v>
      </c>
      <c r="BD77" s="91">
        <f>ROUND(SUM(BD78:BD79),2)</f>
        <v>0</v>
      </c>
      <c r="BS77" s="92" t="s">
        <v>71</v>
      </c>
      <c r="BT77" s="92" t="s">
        <v>79</v>
      </c>
      <c r="BU77" s="92" t="s">
        <v>73</v>
      </c>
      <c r="BV77" s="92" t="s">
        <v>74</v>
      </c>
      <c r="BW77" s="92" t="s">
        <v>139</v>
      </c>
      <c r="BX77" s="92" t="s">
        <v>5</v>
      </c>
      <c r="CL77" s="92" t="s">
        <v>19</v>
      </c>
      <c r="CM77" s="92" t="s">
        <v>81</v>
      </c>
    </row>
    <row r="78" spans="1:91" s="4" customFormat="1" ht="16.5" customHeight="1">
      <c r="A78" s="93" t="s">
        <v>82</v>
      </c>
      <c r="B78" s="48"/>
      <c r="C78" s="94"/>
      <c r="D78" s="94"/>
      <c r="E78" s="316" t="s">
        <v>140</v>
      </c>
      <c r="F78" s="316"/>
      <c r="G78" s="316"/>
      <c r="H78" s="316"/>
      <c r="I78" s="316"/>
      <c r="J78" s="94"/>
      <c r="K78" s="316" t="s">
        <v>102</v>
      </c>
      <c r="L78" s="316"/>
      <c r="M78" s="316"/>
      <c r="N78" s="316"/>
      <c r="O78" s="316"/>
      <c r="P78" s="316"/>
      <c r="Q78" s="316"/>
      <c r="R78" s="316"/>
      <c r="S78" s="316"/>
      <c r="T78" s="316"/>
      <c r="U78" s="316"/>
      <c r="V78" s="316"/>
      <c r="W78" s="316"/>
      <c r="X78" s="316"/>
      <c r="Y78" s="316"/>
      <c r="Z78" s="316"/>
      <c r="AA78" s="316"/>
      <c r="AB78" s="316"/>
      <c r="AC78" s="316"/>
      <c r="AD78" s="316"/>
      <c r="AE78" s="316"/>
      <c r="AF78" s="316"/>
      <c r="AG78" s="332">
        <f>'SO 8.1 - Oprava výhybky'!J32</f>
        <v>0</v>
      </c>
      <c r="AH78" s="333"/>
      <c r="AI78" s="333"/>
      <c r="AJ78" s="333"/>
      <c r="AK78" s="333"/>
      <c r="AL78" s="333"/>
      <c r="AM78" s="333"/>
      <c r="AN78" s="332">
        <f t="shared" si="0"/>
        <v>0</v>
      </c>
      <c r="AO78" s="333"/>
      <c r="AP78" s="333"/>
      <c r="AQ78" s="95" t="s">
        <v>85</v>
      </c>
      <c r="AR78" s="50"/>
      <c r="AS78" s="96">
        <v>0</v>
      </c>
      <c r="AT78" s="97">
        <f t="shared" si="1"/>
        <v>0</v>
      </c>
      <c r="AU78" s="98">
        <f>'SO 8.1 - Oprava výhybky'!P85</f>
        <v>0</v>
      </c>
      <c r="AV78" s="97">
        <f>'SO 8.1 - Oprava výhybky'!J35</f>
        <v>0</v>
      </c>
      <c r="AW78" s="97">
        <f>'SO 8.1 - Oprava výhybky'!J36</f>
        <v>0</v>
      </c>
      <c r="AX78" s="97">
        <f>'SO 8.1 - Oprava výhybky'!J37</f>
        <v>0</v>
      </c>
      <c r="AY78" s="97">
        <f>'SO 8.1 - Oprava výhybky'!J38</f>
        <v>0</v>
      </c>
      <c r="AZ78" s="97">
        <f>'SO 8.1 - Oprava výhybky'!F35</f>
        <v>0</v>
      </c>
      <c r="BA78" s="97">
        <f>'SO 8.1 - Oprava výhybky'!F36</f>
        <v>0</v>
      </c>
      <c r="BB78" s="97">
        <f>'SO 8.1 - Oprava výhybky'!F37</f>
        <v>0</v>
      </c>
      <c r="BC78" s="97">
        <f>'SO 8.1 - Oprava výhybky'!F38</f>
        <v>0</v>
      </c>
      <c r="BD78" s="99">
        <f>'SO 8.1 - Oprava výhybky'!F39</f>
        <v>0</v>
      </c>
      <c r="BT78" s="100" t="s">
        <v>81</v>
      </c>
      <c r="BV78" s="100" t="s">
        <v>74</v>
      </c>
      <c r="BW78" s="100" t="s">
        <v>141</v>
      </c>
      <c r="BX78" s="100" t="s">
        <v>139</v>
      </c>
      <c r="CL78" s="100" t="s">
        <v>19</v>
      </c>
    </row>
    <row r="79" spans="1:91" s="4" customFormat="1" ht="16.5" customHeight="1">
      <c r="A79" s="93" t="s">
        <v>82</v>
      </c>
      <c r="B79" s="48"/>
      <c r="C79" s="94"/>
      <c r="D79" s="94"/>
      <c r="E79" s="316" t="s">
        <v>142</v>
      </c>
      <c r="F79" s="316"/>
      <c r="G79" s="316"/>
      <c r="H79" s="316"/>
      <c r="I79" s="316"/>
      <c r="J79" s="94"/>
      <c r="K79" s="316" t="s">
        <v>88</v>
      </c>
      <c r="L79" s="316"/>
      <c r="M79" s="316"/>
      <c r="N79" s="316"/>
      <c r="O79" s="316"/>
      <c r="P79" s="316"/>
      <c r="Q79" s="316"/>
      <c r="R79" s="316"/>
      <c r="S79" s="316"/>
      <c r="T79" s="316"/>
      <c r="U79" s="316"/>
      <c r="V79" s="316"/>
      <c r="W79" s="316"/>
      <c r="X79" s="316"/>
      <c r="Y79" s="316"/>
      <c r="Z79" s="316"/>
      <c r="AA79" s="316"/>
      <c r="AB79" s="316"/>
      <c r="AC79" s="316"/>
      <c r="AD79" s="316"/>
      <c r="AE79" s="316"/>
      <c r="AF79" s="316"/>
      <c r="AG79" s="332">
        <f>'SO 8.2 - Materiál objedna...'!J32</f>
        <v>0</v>
      </c>
      <c r="AH79" s="333"/>
      <c r="AI79" s="333"/>
      <c r="AJ79" s="333"/>
      <c r="AK79" s="333"/>
      <c r="AL79" s="333"/>
      <c r="AM79" s="333"/>
      <c r="AN79" s="332">
        <f t="shared" si="0"/>
        <v>0</v>
      </c>
      <c r="AO79" s="333"/>
      <c r="AP79" s="333"/>
      <c r="AQ79" s="95" t="s">
        <v>85</v>
      </c>
      <c r="AR79" s="50"/>
      <c r="AS79" s="96">
        <v>0</v>
      </c>
      <c r="AT79" s="97">
        <f t="shared" si="1"/>
        <v>0</v>
      </c>
      <c r="AU79" s="98">
        <f>'SO 8.2 - Materiál objedna...'!P85</f>
        <v>0</v>
      </c>
      <c r="AV79" s="97">
        <f>'SO 8.2 - Materiál objedna...'!J35</f>
        <v>0</v>
      </c>
      <c r="AW79" s="97">
        <f>'SO 8.2 - Materiál objedna...'!J36</f>
        <v>0</v>
      </c>
      <c r="AX79" s="97">
        <f>'SO 8.2 - Materiál objedna...'!J37</f>
        <v>0</v>
      </c>
      <c r="AY79" s="97">
        <f>'SO 8.2 - Materiál objedna...'!J38</f>
        <v>0</v>
      </c>
      <c r="AZ79" s="97">
        <f>'SO 8.2 - Materiál objedna...'!F35</f>
        <v>0</v>
      </c>
      <c r="BA79" s="97">
        <f>'SO 8.2 - Materiál objedna...'!F36</f>
        <v>0</v>
      </c>
      <c r="BB79" s="97">
        <f>'SO 8.2 - Materiál objedna...'!F37</f>
        <v>0</v>
      </c>
      <c r="BC79" s="97">
        <f>'SO 8.2 - Materiál objedna...'!F38</f>
        <v>0</v>
      </c>
      <c r="BD79" s="99">
        <f>'SO 8.2 - Materiál objedna...'!F39</f>
        <v>0</v>
      </c>
      <c r="BT79" s="100" t="s">
        <v>81</v>
      </c>
      <c r="BV79" s="100" t="s">
        <v>74</v>
      </c>
      <c r="BW79" s="100" t="s">
        <v>143</v>
      </c>
      <c r="BX79" s="100" t="s">
        <v>139</v>
      </c>
      <c r="CL79" s="100" t="s">
        <v>19</v>
      </c>
    </row>
    <row r="80" spans="1:91" s="7" customFormat="1" ht="16.5" customHeight="1">
      <c r="B80" s="83"/>
      <c r="C80" s="84"/>
      <c r="D80" s="339" t="s">
        <v>144</v>
      </c>
      <c r="E80" s="339"/>
      <c r="F80" s="339"/>
      <c r="G80" s="339"/>
      <c r="H80" s="339"/>
      <c r="I80" s="85"/>
      <c r="J80" s="339" t="s">
        <v>145</v>
      </c>
      <c r="K80" s="339"/>
      <c r="L80" s="339"/>
      <c r="M80" s="339"/>
      <c r="N80" s="339"/>
      <c r="O80" s="339"/>
      <c r="P80" s="339"/>
      <c r="Q80" s="339"/>
      <c r="R80" s="339"/>
      <c r="S80" s="339"/>
      <c r="T80" s="339"/>
      <c r="U80" s="339"/>
      <c r="V80" s="339"/>
      <c r="W80" s="339"/>
      <c r="X80" s="339"/>
      <c r="Y80" s="339"/>
      <c r="Z80" s="339"/>
      <c r="AA80" s="339"/>
      <c r="AB80" s="339"/>
      <c r="AC80" s="339"/>
      <c r="AD80" s="339"/>
      <c r="AE80" s="339"/>
      <c r="AF80" s="339"/>
      <c r="AG80" s="331">
        <f>ROUND(SUM(AG81:AG82),2)</f>
        <v>0</v>
      </c>
      <c r="AH80" s="330"/>
      <c r="AI80" s="330"/>
      <c r="AJ80" s="330"/>
      <c r="AK80" s="330"/>
      <c r="AL80" s="330"/>
      <c r="AM80" s="330"/>
      <c r="AN80" s="329">
        <f t="shared" si="0"/>
        <v>0</v>
      </c>
      <c r="AO80" s="330"/>
      <c r="AP80" s="330"/>
      <c r="AQ80" s="86" t="s">
        <v>78</v>
      </c>
      <c r="AR80" s="87"/>
      <c r="AS80" s="88">
        <f>ROUND(SUM(AS81:AS82),2)</f>
        <v>0</v>
      </c>
      <c r="AT80" s="89">
        <f t="shared" si="1"/>
        <v>0</v>
      </c>
      <c r="AU80" s="90">
        <f>ROUND(SUM(AU81:AU82),5)</f>
        <v>0</v>
      </c>
      <c r="AV80" s="89">
        <f>ROUND(AZ80*L29,2)</f>
        <v>0</v>
      </c>
      <c r="AW80" s="89">
        <f>ROUND(BA80*L30,2)</f>
        <v>0</v>
      </c>
      <c r="AX80" s="89">
        <f>ROUND(BB80*L29,2)</f>
        <v>0</v>
      </c>
      <c r="AY80" s="89">
        <f>ROUND(BC80*L30,2)</f>
        <v>0</v>
      </c>
      <c r="AZ80" s="89">
        <f>ROUND(SUM(AZ81:AZ82),2)</f>
        <v>0</v>
      </c>
      <c r="BA80" s="89">
        <f>ROUND(SUM(BA81:BA82),2)</f>
        <v>0</v>
      </c>
      <c r="BB80" s="89">
        <f>ROUND(SUM(BB81:BB82),2)</f>
        <v>0</v>
      </c>
      <c r="BC80" s="89">
        <f>ROUND(SUM(BC81:BC82),2)</f>
        <v>0</v>
      </c>
      <c r="BD80" s="91">
        <f>ROUND(SUM(BD81:BD82),2)</f>
        <v>0</v>
      </c>
      <c r="BS80" s="92" t="s">
        <v>71</v>
      </c>
      <c r="BT80" s="92" t="s">
        <v>79</v>
      </c>
      <c r="BU80" s="92" t="s">
        <v>73</v>
      </c>
      <c r="BV80" s="92" t="s">
        <v>74</v>
      </c>
      <c r="BW80" s="92" t="s">
        <v>146</v>
      </c>
      <c r="BX80" s="92" t="s">
        <v>5</v>
      </c>
      <c r="CL80" s="92" t="s">
        <v>19</v>
      </c>
      <c r="CM80" s="92" t="s">
        <v>81</v>
      </c>
    </row>
    <row r="81" spans="1:91" s="4" customFormat="1" ht="16.5" customHeight="1">
      <c r="A81" s="93" t="s">
        <v>82</v>
      </c>
      <c r="B81" s="48"/>
      <c r="C81" s="94"/>
      <c r="D81" s="94"/>
      <c r="E81" s="316" t="s">
        <v>147</v>
      </c>
      <c r="F81" s="316"/>
      <c r="G81" s="316"/>
      <c r="H81" s="316"/>
      <c r="I81" s="316"/>
      <c r="J81" s="94"/>
      <c r="K81" s="316" t="s">
        <v>102</v>
      </c>
      <c r="L81" s="316"/>
      <c r="M81" s="316"/>
      <c r="N81" s="316"/>
      <c r="O81" s="316"/>
      <c r="P81" s="316"/>
      <c r="Q81" s="316"/>
      <c r="R81" s="316"/>
      <c r="S81" s="316"/>
      <c r="T81" s="316"/>
      <c r="U81" s="316"/>
      <c r="V81" s="316"/>
      <c r="W81" s="316"/>
      <c r="X81" s="316"/>
      <c r="Y81" s="316"/>
      <c r="Z81" s="316"/>
      <c r="AA81" s="316"/>
      <c r="AB81" s="316"/>
      <c r="AC81" s="316"/>
      <c r="AD81" s="316"/>
      <c r="AE81" s="316"/>
      <c r="AF81" s="316"/>
      <c r="AG81" s="332">
        <f>'SO 9.1 - Oprava výhybky'!J32</f>
        <v>0</v>
      </c>
      <c r="AH81" s="333"/>
      <c r="AI81" s="333"/>
      <c r="AJ81" s="333"/>
      <c r="AK81" s="333"/>
      <c r="AL81" s="333"/>
      <c r="AM81" s="333"/>
      <c r="AN81" s="332">
        <f t="shared" si="0"/>
        <v>0</v>
      </c>
      <c r="AO81" s="333"/>
      <c r="AP81" s="333"/>
      <c r="AQ81" s="95" t="s">
        <v>85</v>
      </c>
      <c r="AR81" s="50"/>
      <c r="AS81" s="96">
        <v>0</v>
      </c>
      <c r="AT81" s="97">
        <f t="shared" si="1"/>
        <v>0</v>
      </c>
      <c r="AU81" s="98">
        <f>'SO 9.1 - Oprava výhybky'!P85</f>
        <v>0</v>
      </c>
      <c r="AV81" s="97">
        <f>'SO 9.1 - Oprava výhybky'!J35</f>
        <v>0</v>
      </c>
      <c r="AW81" s="97">
        <f>'SO 9.1 - Oprava výhybky'!J36</f>
        <v>0</v>
      </c>
      <c r="AX81" s="97">
        <f>'SO 9.1 - Oprava výhybky'!J37</f>
        <v>0</v>
      </c>
      <c r="AY81" s="97">
        <f>'SO 9.1 - Oprava výhybky'!J38</f>
        <v>0</v>
      </c>
      <c r="AZ81" s="97">
        <f>'SO 9.1 - Oprava výhybky'!F35</f>
        <v>0</v>
      </c>
      <c r="BA81" s="97">
        <f>'SO 9.1 - Oprava výhybky'!F36</f>
        <v>0</v>
      </c>
      <c r="BB81" s="97">
        <f>'SO 9.1 - Oprava výhybky'!F37</f>
        <v>0</v>
      </c>
      <c r="BC81" s="97">
        <f>'SO 9.1 - Oprava výhybky'!F38</f>
        <v>0</v>
      </c>
      <c r="BD81" s="99">
        <f>'SO 9.1 - Oprava výhybky'!F39</f>
        <v>0</v>
      </c>
      <c r="BT81" s="100" t="s">
        <v>81</v>
      </c>
      <c r="BV81" s="100" t="s">
        <v>74</v>
      </c>
      <c r="BW81" s="100" t="s">
        <v>148</v>
      </c>
      <c r="BX81" s="100" t="s">
        <v>146</v>
      </c>
      <c r="CL81" s="100" t="s">
        <v>19</v>
      </c>
    </row>
    <row r="82" spans="1:91" s="4" customFormat="1" ht="16.5" customHeight="1">
      <c r="A82" s="93" t="s">
        <v>82</v>
      </c>
      <c r="B82" s="48"/>
      <c r="C82" s="94"/>
      <c r="D82" s="94"/>
      <c r="E82" s="316" t="s">
        <v>149</v>
      </c>
      <c r="F82" s="316"/>
      <c r="G82" s="316"/>
      <c r="H82" s="316"/>
      <c r="I82" s="316"/>
      <c r="J82" s="94"/>
      <c r="K82" s="316" t="s">
        <v>88</v>
      </c>
      <c r="L82" s="316"/>
      <c r="M82" s="316"/>
      <c r="N82" s="316"/>
      <c r="O82" s="316"/>
      <c r="P82" s="316"/>
      <c r="Q82" s="316"/>
      <c r="R82" s="316"/>
      <c r="S82" s="316"/>
      <c r="T82" s="316"/>
      <c r="U82" s="316"/>
      <c r="V82" s="316"/>
      <c r="W82" s="316"/>
      <c r="X82" s="316"/>
      <c r="Y82" s="316"/>
      <c r="Z82" s="316"/>
      <c r="AA82" s="316"/>
      <c r="AB82" s="316"/>
      <c r="AC82" s="316"/>
      <c r="AD82" s="316"/>
      <c r="AE82" s="316"/>
      <c r="AF82" s="316"/>
      <c r="AG82" s="332">
        <f>'SO 9.2 - Materiál objedna...'!J32</f>
        <v>0</v>
      </c>
      <c r="AH82" s="333"/>
      <c r="AI82" s="333"/>
      <c r="AJ82" s="333"/>
      <c r="AK82" s="333"/>
      <c r="AL82" s="333"/>
      <c r="AM82" s="333"/>
      <c r="AN82" s="332">
        <f t="shared" si="0"/>
        <v>0</v>
      </c>
      <c r="AO82" s="333"/>
      <c r="AP82" s="333"/>
      <c r="AQ82" s="95" t="s">
        <v>85</v>
      </c>
      <c r="AR82" s="50"/>
      <c r="AS82" s="96">
        <v>0</v>
      </c>
      <c r="AT82" s="97">
        <f t="shared" si="1"/>
        <v>0</v>
      </c>
      <c r="AU82" s="98">
        <f>'SO 9.2 - Materiál objedna...'!P85</f>
        <v>0</v>
      </c>
      <c r="AV82" s="97">
        <f>'SO 9.2 - Materiál objedna...'!J35</f>
        <v>0</v>
      </c>
      <c r="AW82" s="97">
        <f>'SO 9.2 - Materiál objedna...'!J36</f>
        <v>0</v>
      </c>
      <c r="AX82" s="97">
        <f>'SO 9.2 - Materiál objedna...'!J37</f>
        <v>0</v>
      </c>
      <c r="AY82" s="97">
        <f>'SO 9.2 - Materiál objedna...'!J38</f>
        <v>0</v>
      </c>
      <c r="AZ82" s="97">
        <f>'SO 9.2 - Materiál objedna...'!F35</f>
        <v>0</v>
      </c>
      <c r="BA82" s="97">
        <f>'SO 9.2 - Materiál objedna...'!F36</f>
        <v>0</v>
      </c>
      <c r="BB82" s="97">
        <f>'SO 9.2 - Materiál objedna...'!F37</f>
        <v>0</v>
      </c>
      <c r="BC82" s="97">
        <f>'SO 9.2 - Materiál objedna...'!F38</f>
        <v>0</v>
      </c>
      <c r="BD82" s="99">
        <f>'SO 9.2 - Materiál objedna...'!F39</f>
        <v>0</v>
      </c>
      <c r="BT82" s="100" t="s">
        <v>81</v>
      </c>
      <c r="BV82" s="100" t="s">
        <v>74</v>
      </c>
      <c r="BW82" s="100" t="s">
        <v>150</v>
      </c>
      <c r="BX82" s="100" t="s">
        <v>146</v>
      </c>
      <c r="CL82" s="100" t="s">
        <v>19</v>
      </c>
    </row>
    <row r="83" spans="1:91" s="7" customFormat="1" ht="16.5" customHeight="1">
      <c r="B83" s="83"/>
      <c r="C83" s="84"/>
      <c r="D83" s="339" t="s">
        <v>151</v>
      </c>
      <c r="E83" s="339"/>
      <c r="F83" s="339"/>
      <c r="G83" s="339"/>
      <c r="H83" s="339"/>
      <c r="I83" s="85"/>
      <c r="J83" s="339" t="s">
        <v>152</v>
      </c>
      <c r="K83" s="339"/>
      <c r="L83" s="339"/>
      <c r="M83" s="339"/>
      <c r="N83" s="339"/>
      <c r="O83" s="339"/>
      <c r="P83" s="339"/>
      <c r="Q83" s="339"/>
      <c r="R83" s="339"/>
      <c r="S83" s="339"/>
      <c r="T83" s="339"/>
      <c r="U83" s="339"/>
      <c r="V83" s="339"/>
      <c r="W83" s="339"/>
      <c r="X83" s="339"/>
      <c r="Y83" s="339"/>
      <c r="Z83" s="339"/>
      <c r="AA83" s="339"/>
      <c r="AB83" s="339"/>
      <c r="AC83" s="339"/>
      <c r="AD83" s="339"/>
      <c r="AE83" s="339"/>
      <c r="AF83" s="339"/>
      <c r="AG83" s="331">
        <f>ROUND(AG84,2)</f>
        <v>0</v>
      </c>
      <c r="AH83" s="330"/>
      <c r="AI83" s="330"/>
      <c r="AJ83" s="330"/>
      <c r="AK83" s="330"/>
      <c r="AL83" s="330"/>
      <c r="AM83" s="330"/>
      <c r="AN83" s="329">
        <f t="shared" si="0"/>
        <v>0</v>
      </c>
      <c r="AO83" s="330"/>
      <c r="AP83" s="330"/>
      <c r="AQ83" s="86" t="s">
        <v>78</v>
      </c>
      <c r="AR83" s="87"/>
      <c r="AS83" s="88">
        <f>ROUND(AS84,2)</f>
        <v>0</v>
      </c>
      <c r="AT83" s="89">
        <f t="shared" si="1"/>
        <v>0</v>
      </c>
      <c r="AU83" s="90">
        <f>ROUND(AU84,5)</f>
        <v>0</v>
      </c>
      <c r="AV83" s="89">
        <f>ROUND(AZ83*L29,2)</f>
        <v>0</v>
      </c>
      <c r="AW83" s="89">
        <f>ROUND(BA83*L30,2)</f>
        <v>0</v>
      </c>
      <c r="AX83" s="89">
        <f>ROUND(BB83*L29,2)</f>
        <v>0</v>
      </c>
      <c r="AY83" s="89">
        <f>ROUND(BC83*L30,2)</f>
        <v>0</v>
      </c>
      <c r="AZ83" s="89">
        <f>ROUND(AZ84,2)</f>
        <v>0</v>
      </c>
      <c r="BA83" s="89">
        <f>ROUND(BA84,2)</f>
        <v>0</v>
      </c>
      <c r="BB83" s="89">
        <f>ROUND(BB84,2)</f>
        <v>0</v>
      </c>
      <c r="BC83" s="89">
        <f>ROUND(BC84,2)</f>
        <v>0</v>
      </c>
      <c r="BD83" s="91">
        <f>ROUND(BD84,2)</f>
        <v>0</v>
      </c>
      <c r="BS83" s="92" t="s">
        <v>71</v>
      </c>
      <c r="BT83" s="92" t="s">
        <v>79</v>
      </c>
      <c r="BU83" s="92" t="s">
        <v>73</v>
      </c>
      <c r="BV83" s="92" t="s">
        <v>74</v>
      </c>
      <c r="BW83" s="92" t="s">
        <v>153</v>
      </c>
      <c r="BX83" s="92" t="s">
        <v>5</v>
      </c>
      <c r="CL83" s="92" t="s">
        <v>19</v>
      </c>
      <c r="CM83" s="92" t="s">
        <v>81</v>
      </c>
    </row>
    <row r="84" spans="1:91" s="4" customFormat="1" ht="16.5" customHeight="1">
      <c r="A84" s="93" t="s">
        <v>82</v>
      </c>
      <c r="B84" s="48"/>
      <c r="C84" s="94"/>
      <c r="D84" s="94"/>
      <c r="E84" s="316" t="s">
        <v>154</v>
      </c>
      <c r="F84" s="316"/>
      <c r="G84" s="316"/>
      <c r="H84" s="316"/>
      <c r="I84" s="316"/>
      <c r="J84" s="94"/>
      <c r="K84" s="316" t="s">
        <v>152</v>
      </c>
      <c r="L84" s="316"/>
      <c r="M84" s="316"/>
      <c r="N84" s="316"/>
      <c r="O84" s="316"/>
      <c r="P84" s="316"/>
      <c r="Q84" s="316"/>
      <c r="R84" s="316"/>
      <c r="S84" s="316"/>
      <c r="T84" s="316"/>
      <c r="U84" s="316"/>
      <c r="V84" s="316"/>
      <c r="W84" s="316"/>
      <c r="X84" s="316"/>
      <c r="Y84" s="316"/>
      <c r="Z84" s="316"/>
      <c r="AA84" s="316"/>
      <c r="AB84" s="316"/>
      <c r="AC84" s="316"/>
      <c r="AD84" s="316"/>
      <c r="AE84" s="316"/>
      <c r="AF84" s="316"/>
      <c r="AG84" s="332">
        <f>'SO 10.1 - VRN'!J32</f>
        <v>0</v>
      </c>
      <c r="AH84" s="333"/>
      <c r="AI84" s="333"/>
      <c r="AJ84" s="333"/>
      <c r="AK84" s="333"/>
      <c r="AL84" s="333"/>
      <c r="AM84" s="333"/>
      <c r="AN84" s="332">
        <f t="shared" si="0"/>
        <v>0</v>
      </c>
      <c r="AO84" s="333"/>
      <c r="AP84" s="333"/>
      <c r="AQ84" s="95" t="s">
        <v>85</v>
      </c>
      <c r="AR84" s="50"/>
      <c r="AS84" s="101">
        <v>0</v>
      </c>
      <c r="AT84" s="102">
        <f t="shared" si="1"/>
        <v>0</v>
      </c>
      <c r="AU84" s="103">
        <f>'SO 10.1 - VRN'!P85</f>
        <v>0</v>
      </c>
      <c r="AV84" s="102">
        <f>'SO 10.1 - VRN'!J35</f>
        <v>0</v>
      </c>
      <c r="AW84" s="102">
        <f>'SO 10.1 - VRN'!J36</f>
        <v>0</v>
      </c>
      <c r="AX84" s="102">
        <f>'SO 10.1 - VRN'!J37</f>
        <v>0</v>
      </c>
      <c r="AY84" s="102">
        <f>'SO 10.1 - VRN'!J38</f>
        <v>0</v>
      </c>
      <c r="AZ84" s="102">
        <f>'SO 10.1 - VRN'!F35</f>
        <v>0</v>
      </c>
      <c r="BA84" s="102">
        <f>'SO 10.1 - VRN'!F36</f>
        <v>0</v>
      </c>
      <c r="BB84" s="102">
        <f>'SO 10.1 - VRN'!F37</f>
        <v>0</v>
      </c>
      <c r="BC84" s="102">
        <f>'SO 10.1 - VRN'!F38</f>
        <v>0</v>
      </c>
      <c r="BD84" s="104">
        <f>'SO 10.1 - VRN'!F39</f>
        <v>0</v>
      </c>
      <c r="BT84" s="100" t="s">
        <v>81</v>
      </c>
      <c r="BV84" s="100" t="s">
        <v>74</v>
      </c>
      <c r="BW84" s="100" t="s">
        <v>155</v>
      </c>
      <c r="BX84" s="100" t="s">
        <v>153</v>
      </c>
      <c r="CL84" s="100" t="s">
        <v>19</v>
      </c>
    </row>
    <row r="85" spans="1:91" s="2" customFormat="1" ht="30" customHeight="1">
      <c r="A85" s="31"/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6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</row>
    <row r="86" spans="1:91" s="2" customFormat="1" ht="6.95" customHeight="1">
      <c r="A86" s="31"/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36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</row>
  </sheetData>
  <sheetProtection algorithmName="SHA-512" hashValue="MeCHXGYC9wOsZ5/aGeAs9zUOAzXQzMuHRUA7hrnpD4LXpSy1G2GguIK7fHaTkyVhtmMt6h5iQt/Kt2QdIXdOoA==" saltValue="iQRg9Eqr/Wh1N3NOPo2j5L/Jw1HnztQgr5z7JHbslwzXqvtHVbGoPOF0iYnw1TkE71GzBLX6wqDXyAHOxPqCSw==" spinCount="100000" sheet="1" objects="1" scenarios="1" formatColumns="0" formatRows="0"/>
  <mergeCells count="158">
    <mergeCell ref="D64:H64"/>
    <mergeCell ref="J64:AF64"/>
    <mergeCell ref="E65:I65"/>
    <mergeCell ref="K65:AF65"/>
    <mergeCell ref="E66:I66"/>
    <mergeCell ref="K66:AF66"/>
    <mergeCell ref="D67:H67"/>
    <mergeCell ref="J67:AF67"/>
    <mergeCell ref="E68:I68"/>
    <mergeCell ref="K68:AF68"/>
    <mergeCell ref="K69:AF69"/>
    <mergeCell ref="E69:I69"/>
    <mergeCell ref="J70:AF70"/>
    <mergeCell ref="D70:H70"/>
    <mergeCell ref="K71:AF71"/>
    <mergeCell ref="E71:I71"/>
    <mergeCell ref="K72:AF72"/>
    <mergeCell ref="E72:I72"/>
    <mergeCell ref="E73:I73"/>
    <mergeCell ref="K73:AF73"/>
    <mergeCell ref="J74:AF74"/>
    <mergeCell ref="D74:H74"/>
    <mergeCell ref="K75:AF75"/>
    <mergeCell ref="E75:I75"/>
    <mergeCell ref="E76:I76"/>
    <mergeCell ref="K76:AF76"/>
    <mergeCell ref="J77:AF77"/>
    <mergeCell ref="D77:H77"/>
    <mergeCell ref="K78:AF78"/>
    <mergeCell ref="E78:I78"/>
    <mergeCell ref="E79:I79"/>
    <mergeCell ref="K79:AF79"/>
    <mergeCell ref="D80:H80"/>
    <mergeCell ref="J80:AF80"/>
    <mergeCell ref="E81:I81"/>
    <mergeCell ref="K81:AF81"/>
    <mergeCell ref="E82:I82"/>
    <mergeCell ref="K82:AF82"/>
    <mergeCell ref="D83:H83"/>
    <mergeCell ref="J83:AF83"/>
    <mergeCell ref="E84:I84"/>
    <mergeCell ref="K84:AF84"/>
    <mergeCell ref="AN61:AP61"/>
    <mergeCell ref="AG61:AM61"/>
    <mergeCell ref="AN62:AP62"/>
    <mergeCell ref="AG62:AM62"/>
    <mergeCell ref="AG63:AM63"/>
    <mergeCell ref="AN63:AP63"/>
    <mergeCell ref="AG64:AM64"/>
    <mergeCell ref="AN64:AP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AG80:AM80"/>
    <mergeCell ref="AN81:AP81"/>
    <mergeCell ref="AG81:AM8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C52:G52"/>
    <mergeCell ref="D55:H55"/>
    <mergeCell ref="J55:AF55"/>
    <mergeCell ref="K56:AF56"/>
    <mergeCell ref="E56:I56"/>
    <mergeCell ref="K57:AF57"/>
    <mergeCell ref="E57:I57"/>
    <mergeCell ref="D58:H58"/>
    <mergeCell ref="J58:AF58"/>
    <mergeCell ref="AG54:AM54"/>
    <mergeCell ref="AN54:AP54"/>
    <mergeCell ref="AN82:AP82"/>
    <mergeCell ref="AG82:AM82"/>
    <mergeCell ref="AN83:AP83"/>
    <mergeCell ref="AG83:AM83"/>
    <mergeCell ref="AN84:AP84"/>
    <mergeCell ref="AG84:AM84"/>
    <mergeCell ref="L45:AO45"/>
    <mergeCell ref="I52:AF52"/>
    <mergeCell ref="K59:AF59"/>
    <mergeCell ref="E59:I59"/>
    <mergeCell ref="K60:AF60"/>
    <mergeCell ref="E60:I60"/>
    <mergeCell ref="J61:AF61"/>
    <mergeCell ref="D61:H61"/>
    <mergeCell ref="E62:I62"/>
    <mergeCell ref="AN77:AP77"/>
    <mergeCell ref="AG77:AM77"/>
    <mergeCell ref="AN78:AP78"/>
    <mergeCell ref="AG78:AM78"/>
    <mergeCell ref="AN79:AP79"/>
    <mergeCell ref="AG79:AM79"/>
    <mergeCell ref="AN80:AP80"/>
    <mergeCell ref="L32:P32"/>
    <mergeCell ref="W32:AE32"/>
    <mergeCell ref="AK32:AO32"/>
    <mergeCell ref="K62:AF62"/>
    <mergeCell ref="K63:AF63"/>
    <mergeCell ref="E63:I63"/>
    <mergeCell ref="AM47:AN47"/>
    <mergeCell ref="AM49:AP49"/>
    <mergeCell ref="AS49:AT51"/>
    <mergeCell ref="AM50:AP50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N58:AP58"/>
    <mergeCell ref="AN59:AP59"/>
    <mergeCell ref="AG59:AM59"/>
    <mergeCell ref="AN60:AP60"/>
    <mergeCell ref="AG60:AM60"/>
    <mergeCell ref="L33:P33"/>
    <mergeCell ref="AK33:AO33"/>
    <mergeCell ref="W33:AE33"/>
    <mergeCell ref="AK35:AO35"/>
    <mergeCell ref="X35:AB35"/>
    <mergeCell ref="AR2:BE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</mergeCells>
  <hyperlinks>
    <hyperlink ref="A56" location="'SO 1.1 - Čištění KL'!C2" display="/"/>
    <hyperlink ref="A57" location="'SO 1.2 - Materiál objedna...'!C2" display="/"/>
    <hyperlink ref="A59" location="'SO 2.1 - Výhybka č. 12'!C2" display="/"/>
    <hyperlink ref="A60" location="'SO 2.2 - Materiál objedna...'!C2" display="/"/>
    <hyperlink ref="A62" location="'SO 3.1 - Oprava výhybky'!C2" display="/"/>
    <hyperlink ref="A63" location="'SO 3.2 - Materiál objedna...'!C2" display="/"/>
    <hyperlink ref="A65" location="'SO 4.1 - Oprava výhybky'!C2" display="/"/>
    <hyperlink ref="A66" location="'SO 4.2 - Materiál objedna...'!C2" display="/"/>
    <hyperlink ref="A68" location="'SO 5.1 - Oprava výhybky'!C2" display="/"/>
    <hyperlink ref="A69" location="'SO 5.2 - Materiál objedna...'!C2" display="/"/>
    <hyperlink ref="A71" location="'SO 6.1 - Oprava výhybky'!C2" display="/"/>
    <hyperlink ref="A72" location="'SO 6.2 - Oprava 1.SK'!C2" display="/"/>
    <hyperlink ref="A73" location="'SO 6.3 - Materiál objedna...'!C2" display="/"/>
    <hyperlink ref="A75" location="'SO 7.1 - Oprava výhybky'!C2" display="/"/>
    <hyperlink ref="A76" location="'SO 7.2 - Materiál objedna...'!C2" display="/"/>
    <hyperlink ref="A78" location="'SO 8.1 - Oprava výhybky'!C2" display="/"/>
    <hyperlink ref="A79" location="'SO 8.2 - Materiál objedna...'!C2" display="/"/>
    <hyperlink ref="A81" location="'SO 9.1 - Oprava výhybky'!C2" display="/"/>
    <hyperlink ref="A82" location="'SO 9.2 - Materiál objedna...'!C2" display="/"/>
    <hyperlink ref="A84" location="'SO 10.1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topLeftCell="A190" workbookViewId="0">
      <selection activeCell="H126" sqref="H12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117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622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623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ROUND((SUM(BE85:BE197)),  2)</f>
        <v>0</v>
      </c>
      <c r="G35" s="31"/>
      <c r="H35" s="31"/>
      <c r="I35" s="128">
        <v>0.21</v>
      </c>
      <c r="J35" s="127">
        <f>ROUND(((SUM(BE85:BE197))*I35),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ROUND((SUM(BF85:BF197)),  2)</f>
        <v>0</v>
      </c>
      <c r="G36" s="31"/>
      <c r="H36" s="31"/>
      <c r="I36" s="128">
        <v>0.15</v>
      </c>
      <c r="J36" s="127">
        <f>ROUND(((SUM(BF85:BF197))*I36),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ROUND((SUM(BG85:BG197)),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ROUND((SUM(BH85:BH197)),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ROUND((SUM(BI85:BI197)),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622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5.1 - Oprava výhybky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622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5.1 - Oprava výhybky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SUM(P86:P197)</f>
        <v>0</v>
      </c>
      <c r="Q85" s="69"/>
      <c r="R85" s="157">
        <f>SUM(R86:R197)</f>
        <v>63.508919999999996</v>
      </c>
      <c r="S85" s="69"/>
      <c r="T85" s="158">
        <f>SUM(T86:T197)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SUM(BK86:BK197)</f>
        <v>0</v>
      </c>
    </row>
    <row r="86" spans="1:65" s="2" customFormat="1" ht="21.75" customHeight="1">
      <c r="A86" s="31"/>
      <c r="B86" s="32"/>
      <c r="C86" s="160" t="s">
        <v>79</v>
      </c>
      <c r="D86" s="160" t="s">
        <v>178</v>
      </c>
      <c r="E86" s="161" t="s">
        <v>179</v>
      </c>
      <c r="F86" s="162" t="s">
        <v>180</v>
      </c>
      <c r="G86" s="163" t="s">
        <v>181</v>
      </c>
      <c r="H86" s="164">
        <v>76</v>
      </c>
      <c r="I86" s="165"/>
      <c r="J86" s="166">
        <f>ROUND(I86*H86,2)</f>
        <v>0</v>
      </c>
      <c r="K86" s="162" t="s">
        <v>182</v>
      </c>
      <c r="L86" s="36"/>
      <c r="M86" s="167" t="s">
        <v>19</v>
      </c>
      <c r="N86" s="168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183</v>
      </c>
      <c r="AT86" s="171" t="s">
        <v>178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624</v>
      </c>
    </row>
    <row r="87" spans="1:65" s="2" customFormat="1" ht="19.5">
      <c r="A87" s="31"/>
      <c r="B87" s="32"/>
      <c r="C87" s="33"/>
      <c r="D87" s="173" t="s">
        <v>186</v>
      </c>
      <c r="E87" s="33"/>
      <c r="F87" s="174" t="s">
        <v>187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9.25">
      <c r="A88" s="31"/>
      <c r="B88" s="32"/>
      <c r="C88" s="33"/>
      <c r="D88" s="173" t="s">
        <v>188</v>
      </c>
      <c r="E88" s="33"/>
      <c r="F88" s="177" t="s">
        <v>189</v>
      </c>
      <c r="G88" s="33"/>
      <c r="H88" s="33"/>
      <c r="I88" s="112"/>
      <c r="J88" s="33"/>
      <c r="K88" s="33"/>
      <c r="L88" s="36"/>
      <c r="M88" s="175"/>
      <c r="N88" s="176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188</v>
      </c>
      <c r="AU88" s="14" t="s">
        <v>72</v>
      </c>
    </row>
    <row r="89" spans="1:65" s="10" customFormat="1">
      <c r="B89" s="178"/>
      <c r="C89" s="179"/>
      <c r="D89" s="173" t="s">
        <v>190</v>
      </c>
      <c r="E89" s="180" t="s">
        <v>19</v>
      </c>
      <c r="F89" s="181" t="s">
        <v>625</v>
      </c>
      <c r="G89" s="179"/>
      <c r="H89" s="182">
        <v>76</v>
      </c>
      <c r="I89" s="183"/>
      <c r="J89" s="179"/>
      <c r="K89" s="179"/>
      <c r="L89" s="184"/>
      <c r="M89" s="185"/>
      <c r="N89" s="186"/>
      <c r="O89" s="186"/>
      <c r="P89" s="186"/>
      <c r="Q89" s="186"/>
      <c r="R89" s="186"/>
      <c r="S89" s="186"/>
      <c r="T89" s="187"/>
      <c r="AT89" s="188" t="s">
        <v>190</v>
      </c>
      <c r="AU89" s="188" t="s">
        <v>72</v>
      </c>
      <c r="AV89" s="10" t="s">
        <v>81</v>
      </c>
      <c r="AW89" s="10" t="s">
        <v>33</v>
      </c>
      <c r="AX89" s="10" t="s">
        <v>79</v>
      </c>
      <c r="AY89" s="188" t="s">
        <v>184</v>
      </c>
    </row>
    <row r="90" spans="1:65" s="2" customFormat="1" ht="21.75" customHeight="1">
      <c r="A90" s="31"/>
      <c r="B90" s="32"/>
      <c r="C90" s="160" t="s">
        <v>81</v>
      </c>
      <c r="D90" s="160" t="s">
        <v>178</v>
      </c>
      <c r="E90" s="161" t="s">
        <v>342</v>
      </c>
      <c r="F90" s="162" t="s">
        <v>343</v>
      </c>
      <c r="G90" s="163" t="s">
        <v>181</v>
      </c>
      <c r="H90" s="164">
        <v>76</v>
      </c>
      <c r="I90" s="165"/>
      <c r="J90" s="166">
        <f>ROUND(I90*H90,2)</f>
        <v>0</v>
      </c>
      <c r="K90" s="162" t="s">
        <v>182</v>
      </c>
      <c r="L90" s="36"/>
      <c r="M90" s="167" t="s">
        <v>19</v>
      </c>
      <c r="N90" s="168" t="s">
        <v>43</v>
      </c>
      <c r="O90" s="61"/>
      <c r="P90" s="169">
        <f>O90*H90</f>
        <v>0</v>
      </c>
      <c r="Q90" s="169">
        <v>0</v>
      </c>
      <c r="R90" s="169">
        <f>Q90*H90</f>
        <v>0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183</v>
      </c>
      <c r="AT90" s="171" t="s">
        <v>178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626</v>
      </c>
    </row>
    <row r="91" spans="1:65" s="2" customFormat="1" ht="29.25">
      <c r="A91" s="31"/>
      <c r="B91" s="32"/>
      <c r="C91" s="33"/>
      <c r="D91" s="173" t="s">
        <v>186</v>
      </c>
      <c r="E91" s="33"/>
      <c r="F91" s="174" t="s">
        <v>345</v>
      </c>
      <c r="G91" s="33"/>
      <c r="H91" s="33"/>
      <c r="I91" s="112"/>
      <c r="J91" s="33"/>
      <c r="K91" s="33"/>
      <c r="L91" s="36"/>
      <c r="M91" s="175"/>
      <c r="N91" s="176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2" customFormat="1" ht="29.25">
      <c r="A92" s="31"/>
      <c r="B92" s="32"/>
      <c r="C92" s="33"/>
      <c r="D92" s="173" t="s">
        <v>188</v>
      </c>
      <c r="E92" s="33"/>
      <c r="F92" s="177" t="s">
        <v>346</v>
      </c>
      <c r="G92" s="33"/>
      <c r="H92" s="33"/>
      <c r="I92" s="112"/>
      <c r="J92" s="33"/>
      <c r="K92" s="33"/>
      <c r="L92" s="36"/>
      <c r="M92" s="175"/>
      <c r="N92" s="176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188</v>
      </c>
      <c r="AU92" s="14" t="s">
        <v>72</v>
      </c>
    </row>
    <row r="93" spans="1:65" s="2" customFormat="1" ht="21.75" customHeight="1">
      <c r="A93" s="31"/>
      <c r="B93" s="32"/>
      <c r="C93" s="160" t="s">
        <v>201</v>
      </c>
      <c r="D93" s="160" t="s">
        <v>178</v>
      </c>
      <c r="E93" s="161" t="s">
        <v>347</v>
      </c>
      <c r="F93" s="162" t="s">
        <v>348</v>
      </c>
      <c r="G93" s="163" t="s">
        <v>196</v>
      </c>
      <c r="H93" s="164">
        <v>3.04</v>
      </c>
      <c r="I93" s="165"/>
      <c r="J93" s="166">
        <f>ROUND(I93*H93,2)</f>
        <v>0</v>
      </c>
      <c r="K93" s="162" t="s">
        <v>182</v>
      </c>
      <c r="L93" s="36"/>
      <c r="M93" s="167" t="s">
        <v>19</v>
      </c>
      <c r="N93" s="168" t="s">
        <v>43</v>
      </c>
      <c r="O93" s="61"/>
      <c r="P93" s="169">
        <f>O93*H93</f>
        <v>0</v>
      </c>
      <c r="Q93" s="169">
        <v>0</v>
      </c>
      <c r="R93" s="169">
        <f>Q93*H93</f>
        <v>0</v>
      </c>
      <c r="S93" s="169">
        <v>0</v>
      </c>
      <c r="T93" s="170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1" t="s">
        <v>183</v>
      </c>
      <c r="AT93" s="171" t="s">
        <v>178</v>
      </c>
      <c r="AU93" s="171" t="s">
        <v>72</v>
      </c>
      <c r="AY93" s="14" t="s">
        <v>184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4" t="s">
        <v>79</v>
      </c>
      <c r="BK93" s="172">
        <f>ROUND(I93*H93,2)</f>
        <v>0</v>
      </c>
      <c r="BL93" s="14" t="s">
        <v>183</v>
      </c>
      <c r="BM93" s="171" t="s">
        <v>627</v>
      </c>
    </row>
    <row r="94" spans="1:65" s="2" customFormat="1" ht="29.25">
      <c r="A94" s="31"/>
      <c r="B94" s="32"/>
      <c r="C94" s="33"/>
      <c r="D94" s="173" t="s">
        <v>186</v>
      </c>
      <c r="E94" s="33"/>
      <c r="F94" s="174" t="s">
        <v>350</v>
      </c>
      <c r="G94" s="33"/>
      <c r="H94" s="33"/>
      <c r="I94" s="112"/>
      <c r="J94" s="33"/>
      <c r="K94" s="33"/>
      <c r="L94" s="36"/>
      <c r="M94" s="175"/>
      <c r="N94" s="176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186</v>
      </c>
      <c r="AU94" s="14" t="s">
        <v>72</v>
      </c>
    </row>
    <row r="95" spans="1:65" s="2" customFormat="1" ht="39">
      <c r="A95" s="31"/>
      <c r="B95" s="32"/>
      <c r="C95" s="33"/>
      <c r="D95" s="173" t="s">
        <v>188</v>
      </c>
      <c r="E95" s="33"/>
      <c r="F95" s="177" t="s">
        <v>351</v>
      </c>
      <c r="G95" s="33"/>
      <c r="H95" s="33"/>
      <c r="I95" s="112"/>
      <c r="J95" s="33"/>
      <c r="K95" s="33"/>
      <c r="L95" s="36"/>
      <c r="M95" s="175"/>
      <c r="N95" s="176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188</v>
      </c>
      <c r="AU95" s="14" t="s">
        <v>72</v>
      </c>
    </row>
    <row r="96" spans="1:65" s="10" customFormat="1">
      <c r="B96" s="178"/>
      <c r="C96" s="179"/>
      <c r="D96" s="173" t="s">
        <v>190</v>
      </c>
      <c r="E96" s="180" t="s">
        <v>19</v>
      </c>
      <c r="F96" s="181" t="s">
        <v>628</v>
      </c>
      <c r="G96" s="179"/>
      <c r="H96" s="182">
        <v>3.04</v>
      </c>
      <c r="I96" s="183"/>
      <c r="J96" s="179"/>
      <c r="K96" s="179"/>
      <c r="L96" s="184"/>
      <c r="M96" s="185"/>
      <c r="N96" s="186"/>
      <c r="O96" s="186"/>
      <c r="P96" s="186"/>
      <c r="Q96" s="186"/>
      <c r="R96" s="186"/>
      <c r="S96" s="186"/>
      <c r="T96" s="187"/>
      <c r="AT96" s="188" t="s">
        <v>190</v>
      </c>
      <c r="AU96" s="188" t="s">
        <v>72</v>
      </c>
      <c r="AV96" s="10" t="s">
        <v>81</v>
      </c>
      <c r="AW96" s="10" t="s">
        <v>33</v>
      </c>
      <c r="AX96" s="10" t="s">
        <v>79</v>
      </c>
      <c r="AY96" s="188" t="s">
        <v>184</v>
      </c>
    </row>
    <row r="97" spans="1:65" s="2" customFormat="1" ht="21.75" customHeight="1">
      <c r="A97" s="31"/>
      <c r="B97" s="32"/>
      <c r="C97" s="200" t="s">
        <v>183</v>
      </c>
      <c r="D97" s="200" t="s">
        <v>215</v>
      </c>
      <c r="E97" s="201" t="s">
        <v>353</v>
      </c>
      <c r="F97" s="202" t="s">
        <v>354</v>
      </c>
      <c r="G97" s="203" t="s">
        <v>218</v>
      </c>
      <c r="H97" s="204">
        <v>4.5599999999999996</v>
      </c>
      <c r="I97" s="205"/>
      <c r="J97" s="206">
        <f>ROUND(I97*H97,2)</f>
        <v>0</v>
      </c>
      <c r="K97" s="202" t="s">
        <v>182</v>
      </c>
      <c r="L97" s="207"/>
      <c r="M97" s="208" t="s">
        <v>19</v>
      </c>
      <c r="N97" s="209" t="s">
        <v>43</v>
      </c>
      <c r="O97" s="61"/>
      <c r="P97" s="169">
        <f>O97*H97</f>
        <v>0</v>
      </c>
      <c r="Q97" s="169">
        <v>1</v>
      </c>
      <c r="R97" s="169">
        <f>Q97*H97</f>
        <v>4.5599999999999996</v>
      </c>
      <c r="S97" s="169">
        <v>0</v>
      </c>
      <c r="T97" s="170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1" t="s">
        <v>219</v>
      </c>
      <c r="AT97" s="171" t="s">
        <v>215</v>
      </c>
      <c r="AU97" s="171" t="s">
        <v>72</v>
      </c>
      <c r="AY97" s="14" t="s">
        <v>184</v>
      </c>
      <c r="BE97" s="172">
        <f>IF(N97="základní",J97,0)</f>
        <v>0</v>
      </c>
      <c r="BF97" s="172">
        <f>IF(N97="snížená",J97,0)</f>
        <v>0</v>
      </c>
      <c r="BG97" s="172">
        <f>IF(N97="zákl. přenesená",J97,0)</f>
        <v>0</v>
      </c>
      <c r="BH97" s="172">
        <f>IF(N97="sníž. přenesená",J97,0)</f>
        <v>0</v>
      </c>
      <c r="BI97" s="172">
        <f>IF(N97="nulová",J97,0)</f>
        <v>0</v>
      </c>
      <c r="BJ97" s="14" t="s">
        <v>79</v>
      </c>
      <c r="BK97" s="172">
        <f>ROUND(I97*H97,2)</f>
        <v>0</v>
      </c>
      <c r="BL97" s="14" t="s">
        <v>183</v>
      </c>
      <c r="BM97" s="171" t="s">
        <v>629</v>
      </c>
    </row>
    <row r="98" spans="1:65" s="2" customFormat="1">
      <c r="A98" s="31"/>
      <c r="B98" s="32"/>
      <c r="C98" s="33"/>
      <c r="D98" s="173" t="s">
        <v>186</v>
      </c>
      <c r="E98" s="33"/>
      <c r="F98" s="174" t="s">
        <v>354</v>
      </c>
      <c r="G98" s="33"/>
      <c r="H98" s="33"/>
      <c r="I98" s="112"/>
      <c r="J98" s="33"/>
      <c r="K98" s="33"/>
      <c r="L98" s="36"/>
      <c r="M98" s="175"/>
      <c r="N98" s="176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4" t="s">
        <v>186</v>
      </c>
      <c r="AU98" s="14" t="s">
        <v>72</v>
      </c>
    </row>
    <row r="99" spans="1:65" s="10" customFormat="1">
      <c r="B99" s="178"/>
      <c r="C99" s="179"/>
      <c r="D99" s="173" t="s">
        <v>190</v>
      </c>
      <c r="E99" s="180" t="s">
        <v>19</v>
      </c>
      <c r="F99" s="181" t="s">
        <v>630</v>
      </c>
      <c r="G99" s="179"/>
      <c r="H99" s="182">
        <v>4.5599999999999996</v>
      </c>
      <c r="I99" s="183"/>
      <c r="J99" s="179"/>
      <c r="K99" s="179"/>
      <c r="L99" s="184"/>
      <c r="M99" s="185"/>
      <c r="N99" s="186"/>
      <c r="O99" s="186"/>
      <c r="P99" s="186"/>
      <c r="Q99" s="186"/>
      <c r="R99" s="186"/>
      <c r="S99" s="186"/>
      <c r="T99" s="187"/>
      <c r="AT99" s="188" t="s">
        <v>190</v>
      </c>
      <c r="AU99" s="188" t="s">
        <v>72</v>
      </c>
      <c r="AV99" s="10" t="s">
        <v>81</v>
      </c>
      <c r="AW99" s="10" t="s">
        <v>33</v>
      </c>
      <c r="AX99" s="10" t="s">
        <v>79</v>
      </c>
      <c r="AY99" s="188" t="s">
        <v>184</v>
      </c>
    </row>
    <row r="100" spans="1:65" s="2" customFormat="1" ht="21.75" customHeight="1">
      <c r="A100" s="31"/>
      <c r="B100" s="32"/>
      <c r="C100" s="160" t="s">
        <v>214</v>
      </c>
      <c r="D100" s="160" t="s">
        <v>178</v>
      </c>
      <c r="E100" s="161" t="s">
        <v>357</v>
      </c>
      <c r="F100" s="162" t="s">
        <v>358</v>
      </c>
      <c r="G100" s="163" t="s">
        <v>196</v>
      </c>
      <c r="H100" s="164">
        <v>44.6</v>
      </c>
      <c r="I100" s="165"/>
      <c r="J100" s="166">
        <f>ROUND(I100*H100,2)</f>
        <v>0</v>
      </c>
      <c r="K100" s="162" t="s">
        <v>182</v>
      </c>
      <c r="L100" s="36"/>
      <c r="M100" s="167" t="s">
        <v>19</v>
      </c>
      <c r="N100" s="168" t="s">
        <v>43</v>
      </c>
      <c r="O100" s="61"/>
      <c r="P100" s="169">
        <f>O100*H100</f>
        <v>0</v>
      </c>
      <c r="Q100" s="169">
        <v>0</v>
      </c>
      <c r="R100" s="169">
        <f>Q100*H100</f>
        <v>0</v>
      </c>
      <c r="S100" s="169">
        <v>0</v>
      </c>
      <c r="T100" s="170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1" t="s">
        <v>183</v>
      </c>
      <c r="AT100" s="171" t="s">
        <v>178</v>
      </c>
      <c r="AU100" s="171" t="s">
        <v>72</v>
      </c>
      <c r="AY100" s="14" t="s">
        <v>184</v>
      </c>
      <c r="BE100" s="172">
        <f>IF(N100="základní",J100,0)</f>
        <v>0</v>
      </c>
      <c r="BF100" s="172">
        <f>IF(N100="snížená",J100,0)</f>
        <v>0</v>
      </c>
      <c r="BG100" s="172">
        <f>IF(N100="zákl. přenesená",J100,0)</f>
        <v>0</v>
      </c>
      <c r="BH100" s="172">
        <f>IF(N100="sníž. přenesená",J100,0)</f>
        <v>0</v>
      </c>
      <c r="BI100" s="172">
        <f>IF(N100="nulová",J100,0)</f>
        <v>0</v>
      </c>
      <c r="BJ100" s="14" t="s">
        <v>79</v>
      </c>
      <c r="BK100" s="172">
        <f>ROUND(I100*H100,2)</f>
        <v>0</v>
      </c>
      <c r="BL100" s="14" t="s">
        <v>183</v>
      </c>
      <c r="BM100" s="171" t="s">
        <v>631</v>
      </c>
    </row>
    <row r="101" spans="1:65" s="2" customFormat="1" ht="39">
      <c r="A101" s="31"/>
      <c r="B101" s="32"/>
      <c r="C101" s="33"/>
      <c r="D101" s="173" t="s">
        <v>186</v>
      </c>
      <c r="E101" s="33"/>
      <c r="F101" s="174" t="s">
        <v>360</v>
      </c>
      <c r="G101" s="33"/>
      <c r="H101" s="33"/>
      <c r="I101" s="112"/>
      <c r="J101" s="33"/>
      <c r="K101" s="33"/>
      <c r="L101" s="36"/>
      <c r="M101" s="175"/>
      <c r="N101" s="176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186</v>
      </c>
      <c r="AU101" s="14" t="s">
        <v>72</v>
      </c>
    </row>
    <row r="102" spans="1:65" s="2" customFormat="1" ht="48.75">
      <c r="A102" s="31"/>
      <c r="B102" s="32"/>
      <c r="C102" s="33"/>
      <c r="D102" s="173" t="s">
        <v>188</v>
      </c>
      <c r="E102" s="33"/>
      <c r="F102" s="177" t="s">
        <v>361</v>
      </c>
      <c r="G102" s="33"/>
      <c r="H102" s="33"/>
      <c r="I102" s="112"/>
      <c r="J102" s="33"/>
      <c r="K102" s="33"/>
      <c r="L102" s="36"/>
      <c r="M102" s="175"/>
      <c r="N102" s="176"/>
      <c r="O102" s="61"/>
      <c r="P102" s="61"/>
      <c r="Q102" s="61"/>
      <c r="R102" s="61"/>
      <c r="S102" s="61"/>
      <c r="T102" s="62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4" t="s">
        <v>188</v>
      </c>
      <c r="AU102" s="14" t="s">
        <v>72</v>
      </c>
    </row>
    <row r="103" spans="1:65" s="10" customFormat="1">
      <c r="B103" s="178"/>
      <c r="C103" s="179"/>
      <c r="D103" s="173" t="s">
        <v>190</v>
      </c>
      <c r="E103" s="180" t="s">
        <v>19</v>
      </c>
      <c r="F103" s="181" t="s">
        <v>632</v>
      </c>
      <c r="G103" s="179"/>
      <c r="H103" s="182">
        <v>35</v>
      </c>
      <c r="I103" s="183"/>
      <c r="J103" s="179"/>
      <c r="K103" s="179"/>
      <c r="L103" s="184"/>
      <c r="M103" s="185"/>
      <c r="N103" s="186"/>
      <c r="O103" s="186"/>
      <c r="P103" s="186"/>
      <c r="Q103" s="186"/>
      <c r="R103" s="186"/>
      <c r="S103" s="186"/>
      <c r="T103" s="187"/>
      <c r="AT103" s="188" t="s">
        <v>190</v>
      </c>
      <c r="AU103" s="188" t="s">
        <v>72</v>
      </c>
      <c r="AV103" s="10" t="s">
        <v>81</v>
      </c>
      <c r="AW103" s="10" t="s">
        <v>33</v>
      </c>
      <c r="AX103" s="10" t="s">
        <v>72</v>
      </c>
      <c r="AY103" s="188" t="s">
        <v>184</v>
      </c>
    </row>
    <row r="104" spans="1:65" s="10" customFormat="1">
      <c r="B104" s="178"/>
      <c r="C104" s="179"/>
      <c r="D104" s="173" t="s">
        <v>190</v>
      </c>
      <c r="E104" s="180" t="s">
        <v>19</v>
      </c>
      <c r="F104" s="181" t="s">
        <v>633</v>
      </c>
      <c r="G104" s="179"/>
      <c r="H104" s="182">
        <v>9.6</v>
      </c>
      <c r="I104" s="183"/>
      <c r="J104" s="179"/>
      <c r="K104" s="179"/>
      <c r="L104" s="184"/>
      <c r="M104" s="185"/>
      <c r="N104" s="186"/>
      <c r="O104" s="186"/>
      <c r="P104" s="186"/>
      <c r="Q104" s="186"/>
      <c r="R104" s="186"/>
      <c r="S104" s="186"/>
      <c r="T104" s="187"/>
      <c r="AT104" s="188" t="s">
        <v>190</v>
      </c>
      <c r="AU104" s="188" t="s">
        <v>72</v>
      </c>
      <c r="AV104" s="10" t="s">
        <v>81</v>
      </c>
      <c r="AW104" s="10" t="s">
        <v>33</v>
      </c>
      <c r="AX104" s="10" t="s">
        <v>72</v>
      </c>
      <c r="AY104" s="188" t="s">
        <v>184</v>
      </c>
    </row>
    <row r="105" spans="1:65" s="11" customFormat="1">
      <c r="B105" s="189"/>
      <c r="C105" s="190"/>
      <c r="D105" s="173" t="s">
        <v>190</v>
      </c>
      <c r="E105" s="191" t="s">
        <v>19</v>
      </c>
      <c r="F105" s="192" t="s">
        <v>193</v>
      </c>
      <c r="G105" s="190"/>
      <c r="H105" s="193">
        <v>44.6</v>
      </c>
      <c r="I105" s="194"/>
      <c r="J105" s="190"/>
      <c r="K105" s="190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190</v>
      </c>
      <c r="AU105" s="199" t="s">
        <v>72</v>
      </c>
      <c r="AV105" s="11" t="s">
        <v>183</v>
      </c>
      <c r="AW105" s="11" t="s">
        <v>33</v>
      </c>
      <c r="AX105" s="11" t="s">
        <v>79</v>
      </c>
      <c r="AY105" s="199" t="s">
        <v>184</v>
      </c>
    </row>
    <row r="106" spans="1:65" s="2" customFormat="1" ht="21.75" customHeight="1">
      <c r="A106" s="31"/>
      <c r="B106" s="32"/>
      <c r="C106" s="160" t="s">
        <v>222</v>
      </c>
      <c r="D106" s="160" t="s">
        <v>178</v>
      </c>
      <c r="E106" s="161" t="s">
        <v>364</v>
      </c>
      <c r="F106" s="162" t="s">
        <v>365</v>
      </c>
      <c r="G106" s="163" t="s">
        <v>196</v>
      </c>
      <c r="H106" s="164">
        <v>35</v>
      </c>
      <c r="I106" s="165"/>
      <c r="J106" s="166">
        <f>ROUND(I106*H106,2)</f>
        <v>0</v>
      </c>
      <c r="K106" s="162" t="s">
        <v>182</v>
      </c>
      <c r="L106" s="36"/>
      <c r="M106" s="167" t="s">
        <v>19</v>
      </c>
      <c r="N106" s="168" t="s">
        <v>43</v>
      </c>
      <c r="O106" s="61"/>
      <c r="P106" s="169">
        <f>O106*H106</f>
        <v>0</v>
      </c>
      <c r="Q106" s="169">
        <v>0</v>
      </c>
      <c r="R106" s="169">
        <f>Q106*H106</f>
        <v>0</v>
      </c>
      <c r="S106" s="169">
        <v>0</v>
      </c>
      <c r="T106" s="170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1" t="s">
        <v>183</v>
      </c>
      <c r="AT106" s="171" t="s">
        <v>178</v>
      </c>
      <c r="AU106" s="171" t="s">
        <v>72</v>
      </c>
      <c r="AY106" s="14" t="s">
        <v>184</v>
      </c>
      <c r="BE106" s="172">
        <f>IF(N106="základní",J106,0)</f>
        <v>0</v>
      </c>
      <c r="BF106" s="172">
        <f>IF(N106="snížená",J106,0)</f>
        <v>0</v>
      </c>
      <c r="BG106" s="172">
        <f>IF(N106="zákl. přenesená",J106,0)</f>
        <v>0</v>
      </c>
      <c r="BH106" s="172">
        <f>IF(N106="sníž. přenesená",J106,0)</f>
        <v>0</v>
      </c>
      <c r="BI106" s="172">
        <f>IF(N106="nulová",J106,0)</f>
        <v>0</v>
      </c>
      <c r="BJ106" s="14" t="s">
        <v>79</v>
      </c>
      <c r="BK106" s="172">
        <f>ROUND(I106*H106,2)</f>
        <v>0</v>
      </c>
      <c r="BL106" s="14" t="s">
        <v>183</v>
      </c>
      <c r="BM106" s="171" t="s">
        <v>634</v>
      </c>
    </row>
    <row r="107" spans="1:65" s="2" customFormat="1" ht="29.25">
      <c r="A107" s="31"/>
      <c r="B107" s="32"/>
      <c r="C107" s="33"/>
      <c r="D107" s="173" t="s">
        <v>186</v>
      </c>
      <c r="E107" s="33"/>
      <c r="F107" s="174" t="s">
        <v>367</v>
      </c>
      <c r="G107" s="33"/>
      <c r="H107" s="33"/>
      <c r="I107" s="112"/>
      <c r="J107" s="33"/>
      <c r="K107" s="33"/>
      <c r="L107" s="36"/>
      <c r="M107" s="175"/>
      <c r="N107" s="176"/>
      <c r="O107" s="61"/>
      <c r="P107" s="61"/>
      <c r="Q107" s="61"/>
      <c r="R107" s="61"/>
      <c r="S107" s="61"/>
      <c r="T107" s="62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4" t="s">
        <v>186</v>
      </c>
      <c r="AU107" s="14" t="s">
        <v>72</v>
      </c>
    </row>
    <row r="108" spans="1:65" s="2" customFormat="1" ht="39">
      <c r="A108" s="31"/>
      <c r="B108" s="32"/>
      <c r="C108" s="33"/>
      <c r="D108" s="173" t="s">
        <v>188</v>
      </c>
      <c r="E108" s="33"/>
      <c r="F108" s="177" t="s">
        <v>212</v>
      </c>
      <c r="G108" s="33"/>
      <c r="H108" s="33"/>
      <c r="I108" s="112"/>
      <c r="J108" s="33"/>
      <c r="K108" s="33"/>
      <c r="L108" s="36"/>
      <c r="M108" s="175"/>
      <c r="N108" s="176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188</v>
      </c>
      <c r="AU108" s="14" t="s">
        <v>72</v>
      </c>
    </row>
    <row r="109" spans="1:65" s="2" customFormat="1" ht="21.75" customHeight="1">
      <c r="A109" s="31"/>
      <c r="B109" s="32"/>
      <c r="C109" s="160" t="s">
        <v>229</v>
      </c>
      <c r="D109" s="160" t="s">
        <v>178</v>
      </c>
      <c r="E109" s="161" t="s">
        <v>208</v>
      </c>
      <c r="F109" s="162" t="s">
        <v>209</v>
      </c>
      <c r="G109" s="163" t="s">
        <v>196</v>
      </c>
      <c r="H109" s="164">
        <v>9.6</v>
      </c>
      <c r="I109" s="165"/>
      <c r="J109" s="166">
        <f>ROUND(I109*H109,2)</f>
        <v>0</v>
      </c>
      <c r="K109" s="162" t="s">
        <v>182</v>
      </c>
      <c r="L109" s="36"/>
      <c r="M109" s="167" t="s">
        <v>19</v>
      </c>
      <c r="N109" s="168" t="s">
        <v>43</v>
      </c>
      <c r="O109" s="61"/>
      <c r="P109" s="169">
        <f>O109*H109</f>
        <v>0</v>
      </c>
      <c r="Q109" s="169">
        <v>0</v>
      </c>
      <c r="R109" s="169">
        <f>Q109*H109</f>
        <v>0</v>
      </c>
      <c r="S109" s="169">
        <v>0</v>
      </c>
      <c r="T109" s="170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1" t="s">
        <v>183</v>
      </c>
      <c r="AT109" s="171" t="s">
        <v>178</v>
      </c>
      <c r="AU109" s="171" t="s">
        <v>72</v>
      </c>
      <c r="AY109" s="14" t="s">
        <v>184</v>
      </c>
      <c r="BE109" s="172">
        <f>IF(N109="základní",J109,0)</f>
        <v>0</v>
      </c>
      <c r="BF109" s="172">
        <f>IF(N109="snížená",J109,0)</f>
        <v>0</v>
      </c>
      <c r="BG109" s="172">
        <f>IF(N109="zákl. přenesená",J109,0)</f>
        <v>0</v>
      </c>
      <c r="BH109" s="172">
        <f>IF(N109="sníž. přenesená",J109,0)</f>
        <v>0</v>
      </c>
      <c r="BI109" s="172">
        <f>IF(N109="nulová",J109,0)</f>
        <v>0</v>
      </c>
      <c r="BJ109" s="14" t="s">
        <v>79</v>
      </c>
      <c r="BK109" s="172">
        <f>ROUND(I109*H109,2)</f>
        <v>0</v>
      </c>
      <c r="BL109" s="14" t="s">
        <v>183</v>
      </c>
      <c r="BM109" s="171" t="s">
        <v>635</v>
      </c>
    </row>
    <row r="110" spans="1:65" s="2" customFormat="1" ht="19.5">
      <c r="A110" s="31"/>
      <c r="B110" s="32"/>
      <c r="C110" s="33"/>
      <c r="D110" s="173" t="s">
        <v>186</v>
      </c>
      <c r="E110" s="33"/>
      <c r="F110" s="174" t="s">
        <v>211</v>
      </c>
      <c r="G110" s="33"/>
      <c r="H110" s="33"/>
      <c r="I110" s="112"/>
      <c r="J110" s="33"/>
      <c r="K110" s="33"/>
      <c r="L110" s="36"/>
      <c r="M110" s="175"/>
      <c r="N110" s="176"/>
      <c r="O110" s="61"/>
      <c r="P110" s="61"/>
      <c r="Q110" s="61"/>
      <c r="R110" s="61"/>
      <c r="S110" s="61"/>
      <c r="T110" s="62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4" t="s">
        <v>186</v>
      </c>
      <c r="AU110" s="14" t="s">
        <v>72</v>
      </c>
    </row>
    <row r="111" spans="1:65" s="2" customFormat="1" ht="39">
      <c r="A111" s="31"/>
      <c r="B111" s="32"/>
      <c r="C111" s="33"/>
      <c r="D111" s="173" t="s">
        <v>188</v>
      </c>
      <c r="E111" s="33"/>
      <c r="F111" s="177" t="s">
        <v>212</v>
      </c>
      <c r="G111" s="33"/>
      <c r="H111" s="33"/>
      <c r="I111" s="112"/>
      <c r="J111" s="33"/>
      <c r="K111" s="33"/>
      <c r="L111" s="36"/>
      <c r="M111" s="175"/>
      <c r="N111" s="176"/>
      <c r="O111" s="61"/>
      <c r="P111" s="61"/>
      <c r="Q111" s="61"/>
      <c r="R111" s="61"/>
      <c r="S111" s="61"/>
      <c r="T111" s="62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4" t="s">
        <v>188</v>
      </c>
      <c r="AU111" s="14" t="s">
        <v>72</v>
      </c>
    </row>
    <row r="112" spans="1:65" s="2" customFormat="1" ht="21.75" customHeight="1">
      <c r="A112" s="31"/>
      <c r="B112" s="32"/>
      <c r="C112" s="200" t="s">
        <v>219</v>
      </c>
      <c r="D112" s="200" t="s">
        <v>215</v>
      </c>
      <c r="E112" s="201" t="s">
        <v>216</v>
      </c>
      <c r="F112" s="202" t="s">
        <v>217</v>
      </c>
      <c r="G112" s="203" t="s">
        <v>218</v>
      </c>
      <c r="H112" s="204">
        <v>57.935000000000002</v>
      </c>
      <c r="I112" s="205"/>
      <c r="J112" s="206">
        <f>ROUND(I112*H112,2)</f>
        <v>0</v>
      </c>
      <c r="K112" s="202" t="s">
        <v>182</v>
      </c>
      <c r="L112" s="207"/>
      <c r="M112" s="208" t="s">
        <v>19</v>
      </c>
      <c r="N112" s="209" t="s">
        <v>43</v>
      </c>
      <c r="O112" s="61"/>
      <c r="P112" s="169">
        <f>O112*H112</f>
        <v>0</v>
      </c>
      <c r="Q112" s="169">
        <v>1</v>
      </c>
      <c r="R112" s="169">
        <f>Q112*H112</f>
        <v>57.935000000000002</v>
      </c>
      <c r="S112" s="169">
        <v>0</v>
      </c>
      <c r="T112" s="170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71" t="s">
        <v>219</v>
      </c>
      <c r="AT112" s="171" t="s">
        <v>215</v>
      </c>
      <c r="AU112" s="171" t="s">
        <v>72</v>
      </c>
      <c r="AY112" s="14" t="s">
        <v>184</v>
      </c>
      <c r="BE112" s="172">
        <f>IF(N112="základní",J112,0)</f>
        <v>0</v>
      </c>
      <c r="BF112" s="172">
        <f>IF(N112="snížená",J112,0)</f>
        <v>0</v>
      </c>
      <c r="BG112" s="172">
        <f>IF(N112="zákl. přenesená",J112,0)</f>
        <v>0</v>
      </c>
      <c r="BH112" s="172">
        <f>IF(N112="sníž. přenesená",J112,0)</f>
        <v>0</v>
      </c>
      <c r="BI112" s="172">
        <f>IF(N112="nulová",J112,0)</f>
        <v>0</v>
      </c>
      <c r="BJ112" s="14" t="s">
        <v>79</v>
      </c>
      <c r="BK112" s="172">
        <f>ROUND(I112*H112,2)</f>
        <v>0</v>
      </c>
      <c r="BL112" s="14" t="s">
        <v>183</v>
      </c>
      <c r="BM112" s="171" t="s">
        <v>636</v>
      </c>
    </row>
    <row r="113" spans="1:65" s="2" customFormat="1">
      <c r="A113" s="31"/>
      <c r="B113" s="32"/>
      <c r="C113" s="33"/>
      <c r="D113" s="173" t="s">
        <v>186</v>
      </c>
      <c r="E113" s="33"/>
      <c r="F113" s="174" t="s">
        <v>217</v>
      </c>
      <c r="G113" s="33"/>
      <c r="H113" s="33"/>
      <c r="I113" s="112"/>
      <c r="J113" s="33"/>
      <c r="K113" s="33"/>
      <c r="L113" s="36"/>
      <c r="M113" s="175"/>
      <c r="N113" s="176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186</v>
      </c>
      <c r="AU113" s="14" t="s">
        <v>72</v>
      </c>
    </row>
    <row r="114" spans="1:65" s="10" customFormat="1">
      <c r="B114" s="178"/>
      <c r="C114" s="179"/>
      <c r="D114" s="173" t="s">
        <v>190</v>
      </c>
      <c r="E114" s="180" t="s">
        <v>19</v>
      </c>
      <c r="F114" s="181" t="s">
        <v>637</v>
      </c>
      <c r="G114" s="179"/>
      <c r="H114" s="182">
        <v>57.935000000000002</v>
      </c>
      <c r="I114" s="183"/>
      <c r="J114" s="179"/>
      <c r="K114" s="179"/>
      <c r="L114" s="184"/>
      <c r="M114" s="185"/>
      <c r="N114" s="186"/>
      <c r="O114" s="186"/>
      <c r="P114" s="186"/>
      <c r="Q114" s="186"/>
      <c r="R114" s="186"/>
      <c r="S114" s="186"/>
      <c r="T114" s="187"/>
      <c r="AT114" s="188" t="s">
        <v>190</v>
      </c>
      <c r="AU114" s="188" t="s">
        <v>72</v>
      </c>
      <c r="AV114" s="10" t="s">
        <v>81</v>
      </c>
      <c r="AW114" s="10" t="s">
        <v>33</v>
      </c>
      <c r="AX114" s="10" t="s">
        <v>79</v>
      </c>
      <c r="AY114" s="188" t="s">
        <v>184</v>
      </c>
    </row>
    <row r="115" spans="1:65" s="2" customFormat="1" ht="21.75" customHeight="1">
      <c r="A115" s="31"/>
      <c r="B115" s="32"/>
      <c r="C115" s="160" t="s">
        <v>241</v>
      </c>
      <c r="D115" s="160" t="s">
        <v>178</v>
      </c>
      <c r="E115" s="161" t="s">
        <v>376</v>
      </c>
      <c r="F115" s="162" t="s">
        <v>377</v>
      </c>
      <c r="G115" s="163" t="s">
        <v>225</v>
      </c>
      <c r="H115" s="164">
        <v>39</v>
      </c>
      <c r="I115" s="165"/>
      <c r="J115" s="166">
        <f>ROUND(I115*H115,2)</f>
        <v>0</v>
      </c>
      <c r="K115" s="162" t="s">
        <v>182</v>
      </c>
      <c r="L115" s="36"/>
      <c r="M115" s="167" t="s">
        <v>19</v>
      </c>
      <c r="N115" s="168" t="s">
        <v>43</v>
      </c>
      <c r="O115" s="61"/>
      <c r="P115" s="169">
        <f>O115*H115</f>
        <v>0</v>
      </c>
      <c r="Q115" s="169">
        <v>0</v>
      </c>
      <c r="R115" s="169">
        <f>Q115*H115</f>
        <v>0</v>
      </c>
      <c r="S115" s="169">
        <v>0</v>
      </c>
      <c r="T115" s="170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71" t="s">
        <v>183</v>
      </c>
      <c r="AT115" s="171" t="s">
        <v>178</v>
      </c>
      <c r="AU115" s="171" t="s">
        <v>72</v>
      </c>
      <c r="AY115" s="14" t="s">
        <v>184</v>
      </c>
      <c r="BE115" s="172">
        <f>IF(N115="základní",J115,0)</f>
        <v>0</v>
      </c>
      <c r="BF115" s="172">
        <f>IF(N115="snížená",J115,0)</f>
        <v>0</v>
      </c>
      <c r="BG115" s="172">
        <f>IF(N115="zákl. přenesená",J115,0)</f>
        <v>0</v>
      </c>
      <c r="BH115" s="172">
        <f>IF(N115="sníž. přenesená",J115,0)</f>
        <v>0</v>
      </c>
      <c r="BI115" s="172">
        <f>IF(N115="nulová",J115,0)</f>
        <v>0</v>
      </c>
      <c r="BJ115" s="14" t="s">
        <v>79</v>
      </c>
      <c r="BK115" s="172">
        <f>ROUND(I115*H115,2)</f>
        <v>0</v>
      </c>
      <c r="BL115" s="14" t="s">
        <v>183</v>
      </c>
      <c r="BM115" s="171" t="s">
        <v>638</v>
      </c>
    </row>
    <row r="116" spans="1:65" s="2" customFormat="1" ht="39">
      <c r="A116" s="31"/>
      <c r="B116" s="32"/>
      <c r="C116" s="33"/>
      <c r="D116" s="173" t="s">
        <v>186</v>
      </c>
      <c r="E116" s="33"/>
      <c r="F116" s="174" t="s">
        <v>379</v>
      </c>
      <c r="G116" s="33"/>
      <c r="H116" s="33"/>
      <c r="I116" s="112"/>
      <c r="J116" s="33"/>
      <c r="K116" s="33"/>
      <c r="L116" s="36"/>
      <c r="M116" s="175"/>
      <c r="N116" s="176"/>
      <c r="O116" s="61"/>
      <c r="P116" s="61"/>
      <c r="Q116" s="61"/>
      <c r="R116" s="61"/>
      <c r="S116" s="61"/>
      <c r="T116" s="62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186</v>
      </c>
      <c r="AU116" s="14" t="s">
        <v>72</v>
      </c>
    </row>
    <row r="117" spans="1:65" s="2" customFormat="1" ht="48.75">
      <c r="A117" s="31"/>
      <c r="B117" s="32"/>
      <c r="C117" s="33"/>
      <c r="D117" s="173" t="s">
        <v>188</v>
      </c>
      <c r="E117" s="33"/>
      <c r="F117" s="177" t="s">
        <v>375</v>
      </c>
      <c r="G117" s="33"/>
      <c r="H117" s="33"/>
      <c r="I117" s="112"/>
      <c r="J117" s="33"/>
      <c r="K117" s="33"/>
      <c r="L117" s="36"/>
      <c r="M117" s="175"/>
      <c r="N117" s="176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188</v>
      </c>
      <c r="AU117" s="14" t="s">
        <v>72</v>
      </c>
    </row>
    <row r="118" spans="1:65" s="2" customFormat="1" ht="21.75" customHeight="1">
      <c r="A118" s="31"/>
      <c r="B118" s="32"/>
      <c r="C118" s="160" t="s">
        <v>247</v>
      </c>
      <c r="D118" s="160" t="s">
        <v>178</v>
      </c>
      <c r="E118" s="161" t="s">
        <v>380</v>
      </c>
      <c r="F118" s="162" t="s">
        <v>381</v>
      </c>
      <c r="G118" s="163" t="s">
        <v>225</v>
      </c>
      <c r="H118" s="164">
        <v>23</v>
      </c>
      <c r="I118" s="165"/>
      <c r="J118" s="166">
        <f>ROUND(I118*H118,2)</f>
        <v>0</v>
      </c>
      <c r="K118" s="162" t="s">
        <v>182</v>
      </c>
      <c r="L118" s="36"/>
      <c r="M118" s="167" t="s">
        <v>19</v>
      </c>
      <c r="N118" s="168" t="s">
        <v>43</v>
      </c>
      <c r="O118" s="61"/>
      <c r="P118" s="169">
        <f>O118*H118</f>
        <v>0</v>
      </c>
      <c r="Q118" s="169">
        <v>0</v>
      </c>
      <c r="R118" s="169">
        <f>Q118*H118</f>
        <v>0</v>
      </c>
      <c r="S118" s="169">
        <v>0</v>
      </c>
      <c r="T118" s="170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1" t="s">
        <v>183</v>
      </c>
      <c r="AT118" s="171" t="s">
        <v>178</v>
      </c>
      <c r="AU118" s="171" t="s">
        <v>72</v>
      </c>
      <c r="AY118" s="14" t="s">
        <v>184</v>
      </c>
      <c r="BE118" s="172">
        <f>IF(N118="základní",J118,0)</f>
        <v>0</v>
      </c>
      <c r="BF118" s="172">
        <f>IF(N118="snížená",J118,0)</f>
        <v>0</v>
      </c>
      <c r="BG118" s="172">
        <f>IF(N118="zákl. přenesená",J118,0)</f>
        <v>0</v>
      </c>
      <c r="BH118" s="172">
        <f>IF(N118="sníž. přenesená",J118,0)</f>
        <v>0</v>
      </c>
      <c r="BI118" s="172">
        <f>IF(N118="nulová",J118,0)</f>
        <v>0</v>
      </c>
      <c r="BJ118" s="14" t="s">
        <v>79</v>
      </c>
      <c r="BK118" s="172">
        <f>ROUND(I118*H118,2)</f>
        <v>0</v>
      </c>
      <c r="BL118" s="14" t="s">
        <v>183</v>
      </c>
      <c r="BM118" s="171" t="s">
        <v>639</v>
      </c>
    </row>
    <row r="119" spans="1:65" s="2" customFormat="1" ht="39">
      <c r="A119" s="31"/>
      <c r="B119" s="32"/>
      <c r="C119" s="33"/>
      <c r="D119" s="173" t="s">
        <v>186</v>
      </c>
      <c r="E119" s="33"/>
      <c r="F119" s="174" t="s">
        <v>383</v>
      </c>
      <c r="G119" s="33"/>
      <c r="H119" s="33"/>
      <c r="I119" s="112"/>
      <c r="J119" s="33"/>
      <c r="K119" s="33"/>
      <c r="L119" s="36"/>
      <c r="M119" s="175"/>
      <c r="N119" s="176"/>
      <c r="O119" s="61"/>
      <c r="P119" s="61"/>
      <c r="Q119" s="61"/>
      <c r="R119" s="61"/>
      <c r="S119" s="61"/>
      <c r="T119" s="6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186</v>
      </c>
      <c r="AU119" s="14" t="s">
        <v>72</v>
      </c>
    </row>
    <row r="120" spans="1:65" s="2" customFormat="1" ht="48.75">
      <c r="A120" s="31"/>
      <c r="B120" s="32"/>
      <c r="C120" s="33"/>
      <c r="D120" s="173" t="s">
        <v>188</v>
      </c>
      <c r="E120" s="33"/>
      <c r="F120" s="177" t="s">
        <v>375</v>
      </c>
      <c r="G120" s="33"/>
      <c r="H120" s="33"/>
      <c r="I120" s="112"/>
      <c r="J120" s="33"/>
      <c r="K120" s="33"/>
      <c r="L120" s="36"/>
      <c r="M120" s="175"/>
      <c r="N120" s="176"/>
      <c r="O120" s="61"/>
      <c r="P120" s="61"/>
      <c r="Q120" s="61"/>
      <c r="R120" s="61"/>
      <c r="S120" s="61"/>
      <c r="T120" s="62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188</v>
      </c>
      <c r="AU120" s="14" t="s">
        <v>72</v>
      </c>
    </row>
    <row r="121" spans="1:65" s="2" customFormat="1" ht="21.75" customHeight="1">
      <c r="A121" s="31"/>
      <c r="B121" s="32"/>
      <c r="C121" s="160" t="s">
        <v>253</v>
      </c>
      <c r="D121" s="160" t="s">
        <v>178</v>
      </c>
      <c r="E121" s="161" t="s">
        <v>384</v>
      </c>
      <c r="F121" s="162" t="s">
        <v>385</v>
      </c>
      <c r="G121" s="163" t="s">
        <v>225</v>
      </c>
      <c r="H121" s="164">
        <v>11</v>
      </c>
      <c r="I121" s="165"/>
      <c r="J121" s="166">
        <f>ROUND(I121*H121,2)</f>
        <v>0</v>
      </c>
      <c r="K121" s="162" t="s">
        <v>182</v>
      </c>
      <c r="L121" s="36"/>
      <c r="M121" s="167" t="s">
        <v>19</v>
      </c>
      <c r="N121" s="168" t="s">
        <v>43</v>
      </c>
      <c r="O121" s="61"/>
      <c r="P121" s="169">
        <f>O121*H121</f>
        <v>0</v>
      </c>
      <c r="Q121" s="169">
        <v>0</v>
      </c>
      <c r="R121" s="169">
        <f>Q121*H121</f>
        <v>0</v>
      </c>
      <c r="S121" s="169">
        <v>0</v>
      </c>
      <c r="T121" s="170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1" t="s">
        <v>183</v>
      </c>
      <c r="AT121" s="171" t="s">
        <v>178</v>
      </c>
      <c r="AU121" s="171" t="s">
        <v>72</v>
      </c>
      <c r="AY121" s="14" t="s">
        <v>184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79</v>
      </c>
      <c r="BK121" s="172">
        <f>ROUND(I121*H121,2)</f>
        <v>0</v>
      </c>
      <c r="BL121" s="14" t="s">
        <v>183</v>
      </c>
      <c r="BM121" s="171" t="s">
        <v>640</v>
      </c>
    </row>
    <row r="122" spans="1:65" s="2" customFormat="1" ht="39">
      <c r="A122" s="31"/>
      <c r="B122" s="32"/>
      <c r="C122" s="33"/>
      <c r="D122" s="173" t="s">
        <v>186</v>
      </c>
      <c r="E122" s="33"/>
      <c r="F122" s="174" t="s">
        <v>387</v>
      </c>
      <c r="G122" s="33"/>
      <c r="H122" s="33"/>
      <c r="I122" s="112"/>
      <c r="J122" s="33"/>
      <c r="K122" s="33"/>
      <c r="L122" s="36"/>
      <c r="M122" s="175"/>
      <c r="N122" s="176"/>
      <c r="O122" s="61"/>
      <c r="P122" s="61"/>
      <c r="Q122" s="61"/>
      <c r="R122" s="61"/>
      <c r="S122" s="61"/>
      <c r="T122" s="62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186</v>
      </c>
      <c r="AU122" s="14" t="s">
        <v>72</v>
      </c>
    </row>
    <row r="123" spans="1:65" s="2" customFormat="1" ht="48.75">
      <c r="A123" s="31"/>
      <c r="B123" s="32"/>
      <c r="C123" s="33"/>
      <c r="D123" s="173" t="s">
        <v>188</v>
      </c>
      <c r="E123" s="33"/>
      <c r="F123" s="177" t="s">
        <v>375</v>
      </c>
      <c r="G123" s="33"/>
      <c r="H123" s="33"/>
      <c r="I123" s="112"/>
      <c r="J123" s="33"/>
      <c r="K123" s="33"/>
      <c r="L123" s="36"/>
      <c r="M123" s="175"/>
      <c r="N123" s="176"/>
      <c r="O123" s="61"/>
      <c r="P123" s="61"/>
      <c r="Q123" s="61"/>
      <c r="R123" s="61"/>
      <c r="S123" s="61"/>
      <c r="T123" s="62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188</v>
      </c>
      <c r="AU123" s="14" t="s">
        <v>72</v>
      </c>
    </row>
    <row r="124" spans="1:65" s="2" customFormat="1" ht="21.75" customHeight="1">
      <c r="A124" s="31"/>
      <c r="B124" s="32"/>
      <c r="C124" s="200" t="s">
        <v>260</v>
      </c>
      <c r="D124" s="200" t="s">
        <v>215</v>
      </c>
      <c r="E124" s="201" t="s">
        <v>388</v>
      </c>
      <c r="F124" s="202" t="s">
        <v>389</v>
      </c>
      <c r="G124" s="203" t="s">
        <v>225</v>
      </c>
      <c r="H124" s="204">
        <v>544</v>
      </c>
      <c r="I124" s="205"/>
      <c r="J124" s="206">
        <f>ROUND(I124*H124,2)</f>
        <v>0</v>
      </c>
      <c r="K124" s="202" t="s">
        <v>182</v>
      </c>
      <c r="L124" s="207"/>
      <c r="M124" s="208" t="s">
        <v>19</v>
      </c>
      <c r="N124" s="209" t="s">
        <v>43</v>
      </c>
      <c r="O124" s="61"/>
      <c r="P124" s="169">
        <f>O124*H124</f>
        <v>0</v>
      </c>
      <c r="Q124" s="169">
        <v>5.1999999999999995E-4</v>
      </c>
      <c r="R124" s="169">
        <f>Q124*H124</f>
        <v>0.28287999999999996</v>
      </c>
      <c r="S124" s="169">
        <v>0</v>
      </c>
      <c r="T124" s="170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1" t="s">
        <v>219</v>
      </c>
      <c r="AT124" s="171" t="s">
        <v>215</v>
      </c>
      <c r="AU124" s="171" t="s">
        <v>72</v>
      </c>
      <c r="AY124" s="14" t="s">
        <v>184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4" t="s">
        <v>79</v>
      </c>
      <c r="BK124" s="172">
        <f>ROUND(I124*H124,2)</f>
        <v>0</v>
      </c>
      <c r="BL124" s="14" t="s">
        <v>183</v>
      </c>
      <c r="BM124" s="171" t="s">
        <v>641</v>
      </c>
    </row>
    <row r="125" spans="1:65" s="2" customFormat="1">
      <c r="A125" s="31"/>
      <c r="B125" s="32"/>
      <c r="C125" s="33"/>
      <c r="D125" s="173" t="s">
        <v>186</v>
      </c>
      <c r="E125" s="33"/>
      <c r="F125" s="174" t="s">
        <v>389</v>
      </c>
      <c r="G125" s="33"/>
      <c r="H125" s="33"/>
      <c r="I125" s="112"/>
      <c r="J125" s="33"/>
      <c r="K125" s="33"/>
      <c r="L125" s="36"/>
      <c r="M125" s="175"/>
      <c r="N125" s="176"/>
      <c r="O125" s="61"/>
      <c r="P125" s="61"/>
      <c r="Q125" s="61"/>
      <c r="R125" s="61"/>
      <c r="S125" s="61"/>
      <c r="T125" s="62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186</v>
      </c>
      <c r="AU125" s="14" t="s">
        <v>72</v>
      </c>
    </row>
    <row r="126" spans="1:65" s="2" customFormat="1" ht="21.75" customHeight="1">
      <c r="A126" s="31"/>
      <c r="B126" s="32"/>
      <c r="C126" s="200" t="s">
        <v>267</v>
      </c>
      <c r="D126" s="200" t="s">
        <v>215</v>
      </c>
      <c r="E126" s="201" t="s">
        <v>391</v>
      </c>
      <c r="F126" s="202" t="s">
        <v>392</v>
      </c>
      <c r="G126" s="203" t="s">
        <v>225</v>
      </c>
      <c r="H126" s="204">
        <v>312</v>
      </c>
      <c r="I126" s="205"/>
      <c r="J126" s="206">
        <f>ROUND(I126*H126,2)</f>
        <v>0</v>
      </c>
      <c r="K126" s="202" t="s">
        <v>182</v>
      </c>
      <c r="L126" s="207"/>
      <c r="M126" s="208" t="s">
        <v>19</v>
      </c>
      <c r="N126" s="209" t="s">
        <v>43</v>
      </c>
      <c r="O126" s="61"/>
      <c r="P126" s="169">
        <f>O126*H126</f>
        <v>0</v>
      </c>
      <c r="Q126" s="169">
        <v>5.6999999999999998E-4</v>
      </c>
      <c r="R126" s="169">
        <f>Q126*H126</f>
        <v>0.17784</v>
      </c>
      <c r="S126" s="169">
        <v>0</v>
      </c>
      <c r="T126" s="17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1" t="s">
        <v>219</v>
      </c>
      <c r="AT126" s="171" t="s">
        <v>215</v>
      </c>
      <c r="AU126" s="171" t="s">
        <v>72</v>
      </c>
      <c r="AY126" s="14" t="s">
        <v>184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79</v>
      </c>
      <c r="BK126" s="172">
        <f>ROUND(I126*H126,2)</f>
        <v>0</v>
      </c>
      <c r="BL126" s="14" t="s">
        <v>183</v>
      </c>
      <c r="BM126" s="171" t="s">
        <v>642</v>
      </c>
    </row>
    <row r="127" spans="1:65" s="2" customFormat="1">
      <c r="A127" s="31"/>
      <c r="B127" s="32"/>
      <c r="C127" s="33"/>
      <c r="D127" s="173" t="s">
        <v>186</v>
      </c>
      <c r="E127" s="33"/>
      <c r="F127" s="174" t="s">
        <v>392</v>
      </c>
      <c r="G127" s="33"/>
      <c r="H127" s="33"/>
      <c r="I127" s="112"/>
      <c r="J127" s="33"/>
      <c r="K127" s="33"/>
      <c r="L127" s="36"/>
      <c r="M127" s="175"/>
      <c r="N127" s="176"/>
      <c r="O127" s="61"/>
      <c r="P127" s="61"/>
      <c r="Q127" s="61"/>
      <c r="R127" s="61"/>
      <c r="S127" s="61"/>
      <c r="T127" s="62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186</v>
      </c>
      <c r="AU127" s="14" t="s">
        <v>72</v>
      </c>
    </row>
    <row r="128" spans="1:65" s="2" customFormat="1" ht="21.75" customHeight="1">
      <c r="A128" s="31"/>
      <c r="B128" s="32"/>
      <c r="C128" s="200" t="s">
        <v>272</v>
      </c>
      <c r="D128" s="200" t="s">
        <v>215</v>
      </c>
      <c r="E128" s="201" t="s">
        <v>394</v>
      </c>
      <c r="F128" s="202" t="s">
        <v>395</v>
      </c>
      <c r="G128" s="203" t="s">
        <v>225</v>
      </c>
      <c r="H128" s="204">
        <v>144</v>
      </c>
      <c r="I128" s="205"/>
      <c r="J128" s="206">
        <f>ROUND(I128*H128,2)</f>
        <v>0</v>
      </c>
      <c r="K128" s="202" t="s">
        <v>182</v>
      </c>
      <c r="L128" s="207"/>
      <c r="M128" s="208" t="s">
        <v>19</v>
      </c>
      <c r="N128" s="209" t="s">
        <v>43</v>
      </c>
      <c r="O128" s="61"/>
      <c r="P128" s="169">
        <f>O128*H128</f>
        <v>0</v>
      </c>
      <c r="Q128" s="169">
        <v>9.0000000000000006E-5</v>
      </c>
      <c r="R128" s="169">
        <f>Q128*H128</f>
        <v>1.2960000000000001E-2</v>
      </c>
      <c r="S128" s="169">
        <v>0</v>
      </c>
      <c r="T128" s="170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1" t="s">
        <v>219</v>
      </c>
      <c r="AT128" s="171" t="s">
        <v>215</v>
      </c>
      <c r="AU128" s="171" t="s">
        <v>72</v>
      </c>
      <c r="AY128" s="14" t="s">
        <v>184</v>
      </c>
      <c r="BE128" s="172">
        <f>IF(N128="základní",J128,0)</f>
        <v>0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4" t="s">
        <v>79</v>
      </c>
      <c r="BK128" s="172">
        <f>ROUND(I128*H128,2)</f>
        <v>0</v>
      </c>
      <c r="BL128" s="14" t="s">
        <v>183</v>
      </c>
      <c r="BM128" s="171" t="s">
        <v>643</v>
      </c>
    </row>
    <row r="129" spans="1:65" s="2" customFormat="1">
      <c r="A129" s="31"/>
      <c r="B129" s="32"/>
      <c r="C129" s="33"/>
      <c r="D129" s="173" t="s">
        <v>186</v>
      </c>
      <c r="E129" s="33"/>
      <c r="F129" s="174" t="s">
        <v>395</v>
      </c>
      <c r="G129" s="33"/>
      <c r="H129" s="33"/>
      <c r="I129" s="112"/>
      <c r="J129" s="33"/>
      <c r="K129" s="33"/>
      <c r="L129" s="36"/>
      <c r="M129" s="175"/>
      <c r="N129" s="176"/>
      <c r="O129" s="61"/>
      <c r="P129" s="61"/>
      <c r="Q129" s="61"/>
      <c r="R129" s="61"/>
      <c r="S129" s="61"/>
      <c r="T129" s="62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186</v>
      </c>
      <c r="AU129" s="14" t="s">
        <v>72</v>
      </c>
    </row>
    <row r="130" spans="1:65" s="2" customFormat="1" ht="21.75" customHeight="1">
      <c r="A130" s="31"/>
      <c r="B130" s="32"/>
      <c r="C130" s="200" t="s">
        <v>8</v>
      </c>
      <c r="D130" s="200" t="s">
        <v>215</v>
      </c>
      <c r="E130" s="201" t="s">
        <v>397</v>
      </c>
      <c r="F130" s="202" t="s">
        <v>398</v>
      </c>
      <c r="G130" s="203" t="s">
        <v>225</v>
      </c>
      <c r="H130" s="204">
        <v>288</v>
      </c>
      <c r="I130" s="205"/>
      <c r="J130" s="206">
        <f>ROUND(I130*H130,2)</f>
        <v>0</v>
      </c>
      <c r="K130" s="202" t="s">
        <v>182</v>
      </c>
      <c r="L130" s="207"/>
      <c r="M130" s="208" t="s">
        <v>19</v>
      </c>
      <c r="N130" s="209" t="s">
        <v>43</v>
      </c>
      <c r="O130" s="61"/>
      <c r="P130" s="169">
        <f>O130*H130</f>
        <v>0</v>
      </c>
      <c r="Q130" s="169">
        <v>1.23E-3</v>
      </c>
      <c r="R130" s="169">
        <f>Q130*H130</f>
        <v>0.35424</v>
      </c>
      <c r="S130" s="169">
        <v>0</v>
      </c>
      <c r="T130" s="17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1" t="s">
        <v>219</v>
      </c>
      <c r="AT130" s="171" t="s">
        <v>215</v>
      </c>
      <c r="AU130" s="171" t="s">
        <v>72</v>
      </c>
      <c r="AY130" s="14" t="s">
        <v>184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79</v>
      </c>
      <c r="BK130" s="172">
        <f>ROUND(I130*H130,2)</f>
        <v>0</v>
      </c>
      <c r="BL130" s="14" t="s">
        <v>183</v>
      </c>
      <c r="BM130" s="171" t="s">
        <v>644</v>
      </c>
    </row>
    <row r="131" spans="1:65" s="2" customFormat="1">
      <c r="A131" s="31"/>
      <c r="B131" s="32"/>
      <c r="C131" s="33"/>
      <c r="D131" s="173" t="s">
        <v>186</v>
      </c>
      <c r="E131" s="33"/>
      <c r="F131" s="174" t="s">
        <v>398</v>
      </c>
      <c r="G131" s="33"/>
      <c r="H131" s="33"/>
      <c r="I131" s="112"/>
      <c r="J131" s="33"/>
      <c r="K131" s="33"/>
      <c r="L131" s="36"/>
      <c r="M131" s="175"/>
      <c r="N131" s="176"/>
      <c r="O131" s="61"/>
      <c r="P131" s="61"/>
      <c r="Q131" s="61"/>
      <c r="R131" s="61"/>
      <c r="S131" s="61"/>
      <c r="T131" s="62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186</v>
      </c>
      <c r="AU131" s="14" t="s">
        <v>72</v>
      </c>
    </row>
    <row r="132" spans="1:65" s="10" customFormat="1">
      <c r="B132" s="178"/>
      <c r="C132" s="179"/>
      <c r="D132" s="173" t="s">
        <v>190</v>
      </c>
      <c r="E132" s="180" t="s">
        <v>19</v>
      </c>
      <c r="F132" s="181" t="s">
        <v>645</v>
      </c>
      <c r="G132" s="179"/>
      <c r="H132" s="182">
        <v>288</v>
      </c>
      <c r="I132" s="183"/>
      <c r="J132" s="179"/>
      <c r="K132" s="179"/>
      <c r="L132" s="184"/>
      <c r="M132" s="185"/>
      <c r="N132" s="186"/>
      <c r="O132" s="186"/>
      <c r="P132" s="186"/>
      <c r="Q132" s="186"/>
      <c r="R132" s="186"/>
      <c r="S132" s="186"/>
      <c r="T132" s="187"/>
      <c r="AT132" s="188" t="s">
        <v>190</v>
      </c>
      <c r="AU132" s="188" t="s">
        <v>72</v>
      </c>
      <c r="AV132" s="10" t="s">
        <v>81</v>
      </c>
      <c r="AW132" s="10" t="s">
        <v>33</v>
      </c>
      <c r="AX132" s="10" t="s">
        <v>79</v>
      </c>
      <c r="AY132" s="188" t="s">
        <v>184</v>
      </c>
    </row>
    <row r="133" spans="1:65" s="2" customFormat="1" ht="21.75" customHeight="1">
      <c r="A133" s="31"/>
      <c r="B133" s="32"/>
      <c r="C133" s="160" t="s">
        <v>285</v>
      </c>
      <c r="D133" s="160" t="s">
        <v>178</v>
      </c>
      <c r="E133" s="161" t="s">
        <v>401</v>
      </c>
      <c r="F133" s="162" t="s">
        <v>402</v>
      </c>
      <c r="G133" s="163" t="s">
        <v>225</v>
      </c>
      <c r="H133" s="164">
        <v>70</v>
      </c>
      <c r="I133" s="165"/>
      <c r="J133" s="166">
        <f>ROUND(I133*H133,2)</f>
        <v>0</v>
      </c>
      <c r="K133" s="162" t="s">
        <v>182</v>
      </c>
      <c r="L133" s="36"/>
      <c r="M133" s="167" t="s">
        <v>19</v>
      </c>
      <c r="N133" s="168" t="s">
        <v>43</v>
      </c>
      <c r="O133" s="61"/>
      <c r="P133" s="169">
        <f>O133*H133</f>
        <v>0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1" t="s">
        <v>183</v>
      </c>
      <c r="AT133" s="171" t="s">
        <v>178</v>
      </c>
      <c r="AU133" s="171" t="s">
        <v>72</v>
      </c>
      <c r="AY133" s="14" t="s">
        <v>184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79</v>
      </c>
      <c r="BK133" s="172">
        <f>ROUND(I133*H133,2)</f>
        <v>0</v>
      </c>
      <c r="BL133" s="14" t="s">
        <v>183</v>
      </c>
      <c r="BM133" s="171" t="s">
        <v>646</v>
      </c>
    </row>
    <row r="134" spans="1:65" s="2" customFormat="1" ht="19.5">
      <c r="A134" s="31"/>
      <c r="B134" s="32"/>
      <c r="C134" s="33"/>
      <c r="D134" s="173" t="s">
        <v>186</v>
      </c>
      <c r="E134" s="33"/>
      <c r="F134" s="174" t="s">
        <v>404</v>
      </c>
      <c r="G134" s="33"/>
      <c r="H134" s="33"/>
      <c r="I134" s="112"/>
      <c r="J134" s="33"/>
      <c r="K134" s="33"/>
      <c r="L134" s="36"/>
      <c r="M134" s="175"/>
      <c r="N134" s="176"/>
      <c r="O134" s="61"/>
      <c r="P134" s="61"/>
      <c r="Q134" s="61"/>
      <c r="R134" s="61"/>
      <c r="S134" s="61"/>
      <c r="T134" s="62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186</v>
      </c>
      <c r="AU134" s="14" t="s">
        <v>72</v>
      </c>
    </row>
    <row r="135" spans="1:65" s="2" customFormat="1" ht="29.25">
      <c r="A135" s="31"/>
      <c r="B135" s="32"/>
      <c r="C135" s="33"/>
      <c r="D135" s="173" t="s">
        <v>188</v>
      </c>
      <c r="E135" s="33"/>
      <c r="F135" s="177" t="s">
        <v>405</v>
      </c>
      <c r="G135" s="33"/>
      <c r="H135" s="33"/>
      <c r="I135" s="112"/>
      <c r="J135" s="33"/>
      <c r="K135" s="33"/>
      <c r="L135" s="36"/>
      <c r="M135" s="175"/>
      <c r="N135" s="176"/>
      <c r="O135" s="61"/>
      <c r="P135" s="61"/>
      <c r="Q135" s="61"/>
      <c r="R135" s="61"/>
      <c r="S135" s="61"/>
      <c r="T135" s="62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188</v>
      </c>
      <c r="AU135" s="14" t="s">
        <v>72</v>
      </c>
    </row>
    <row r="136" spans="1:65" s="2" customFormat="1" ht="21.75" customHeight="1">
      <c r="A136" s="31"/>
      <c r="B136" s="32"/>
      <c r="C136" s="200" t="s">
        <v>293</v>
      </c>
      <c r="D136" s="200" t="s">
        <v>215</v>
      </c>
      <c r="E136" s="201" t="s">
        <v>406</v>
      </c>
      <c r="F136" s="202" t="s">
        <v>407</v>
      </c>
      <c r="G136" s="203" t="s">
        <v>181</v>
      </c>
      <c r="H136" s="204">
        <v>17.5</v>
      </c>
      <c r="I136" s="205"/>
      <c r="J136" s="206">
        <f>ROUND(I136*H136,2)</f>
        <v>0</v>
      </c>
      <c r="K136" s="202" t="s">
        <v>182</v>
      </c>
      <c r="L136" s="207"/>
      <c r="M136" s="208" t="s">
        <v>19</v>
      </c>
      <c r="N136" s="209" t="s">
        <v>43</v>
      </c>
      <c r="O136" s="61"/>
      <c r="P136" s="169">
        <f>O136*H136</f>
        <v>0</v>
      </c>
      <c r="Q136" s="169">
        <v>1E-3</v>
      </c>
      <c r="R136" s="169">
        <f>Q136*H136</f>
        <v>1.7500000000000002E-2</v>
      </c>
      <c r="S136" s="169">
        <v>0</v>
      </c>
      <c r="T136" s="17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1" t="s">
        <v>219</v>
      </c>
      <c r="AT136" s="171" t="s">
        <v>215</v>
      </c>
      <c r="AU136" s="171" t="s">
        <v>72</v>
      </c>
      <c r="AY136" s="14" t="s">
        <v>184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79</v>
      </c>
      <c r="BK136" s="172">
        <f>ROUND(I136*H136,2)</f>
        <v>0</v>
      </c>
      <c r="BL136" s="14" t="s">
        <v>183</v>
      </c>
      <c r="BM136" s="171" t="s">
        <v>647</v>
      </c>
    </row>
    <row r="137" spans="1:65" s="2" customFormat="1">
      <c r="A137" s="31"/>
      <c r="B137" s="32"/>
      <c r="C137" s="33"/>
      <c r="D137" s="173" t="s">
        <v>186</v>
      </c>
      <c r="E137" s="33"/>
      <c r="F137" s="174" t="s">
        <v>407</v>
      </c>
      <c r="G137" s="33"/>
      <c r="H137" s="33"/>
      <c r="I137" s="112"/>
      <c r="J137" s="33"/>
      <c r="K137" s="33"/>
      <c r="L137" s="36"/>
      <c r="M137" s="175"/>
      <c r="N137" s="176"/>
      <c r="O137" s="61"/>
      <c r="P137" s="61"/>
      <c r="Q137" s="61"/>
      <c r="R137" s="61"/>
      <c r="S137" s="61"/>
      <c r="T137" s="62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186</v>
      </c>
      <c r="AU137" s="14" t="s">
        <v>72</v>
      </c>
    </row>
    <row r="138" spans="1:65" s="10" customFormat="1">
      <c r="B138" s="178"/>
      <c r="C138" s="179"/>
      <c r="D138" s="173" t="s">
        <v>190</v>
      </c>
      <c r="E138" s="180" t="s">
        <v>19</v>
      </c>
      <c r="F138" s="181" t="s">
        <v>648</v>
      </c>
      <c r="G138" s="179"/>
      <c r="H138" s="182">
        <v>17.5</v>
      </c>
      <c r="I138" s="183"/>
      <c r="J138" s="179"/>
      <c r="K138" s="179"/>
      <c r="L138" s="184"/>
      <c r="M138" s="185"/>
      <c r="N138" s="186"/>
      <c r="O138" s="186"/>
      <c r="P138" s="186"/>
      <c r="Q138" s="186"/>
      <c r="R138" s="186"/>
      <c r="S138" s="186"/>
      <c r="T138" s="187"/>
      <c r="AT138" s="188" t="s">
        <v>190</v>
      </c>
      <c r="AU138" s="188" t="s">
        <v>72</v>
      </c>
      <c r="AV138" s="10" t="s">
        <v>81</v>
      </c>
      <c r="AW138" s="10" t="s">
        <v>33</v>
      </c>
      <c r="AX138" s="10" t="s">
        <v>79</v>
      </c>
      <c r="AY138" s="188" t="s">
        <v>184</v>
      </c>
    </row>
    <row r="139" spans="1:65" s="2" customFormat="1" ht="21.75" customHeight="1">
      <c r="A139" s="31"/>
      <c r="B139" s="32"/>
      <c r="C139" s="200" t="s">
        <v>300</v>
      </c>
      <c r="D139" s="200" t="s">
        <v>215</v>
      </c>
      <c r="E139" s="201" t="s">
        <v>230</v>
      </c>
      <c r="F139" s="202" t="s">
        <v>231</v>
      </c>
      <c r="G139" s="203" t="s">
        <v>225</v>
      </c>
      <c r="H139" s="204">
        <v>144</v>
      </c>
      <c r="I139" s="205"/>
      <c r="J139" s="206">
        <f>ROUND(I139*H139,2)</f>
        <v>0</v>
      </c>
      <c r="K139" s="202" t="s">
        <v>182</v>
      </c>
      <c r="L139" s="207"/>
      <c r="M139" s="208" t="s">
        <v>19</v>
      </c>
      <c r="N139" s="209" t="s">
        <v>43</v>
      </c>
      <c r="O139" s="61"/>
      <c r="P139" s="169">
        <f>O139*H139</f>
        <v>0</v>
      </c>
      <c r="Q139" s="169">
        <v>1.8000000000000001E-4</v>
      </c>
      <c r="R139" s="169">
        <f>Q139*H139</f>
        <v>2.5920000000000002E-2</v>
      </c>
      <c r="S139" s="169">
        <v>0</v>
      </c>
      <c r="T139" s="170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1" t="s">
        <v>410</v>
      </c>
      <c r="AT139" s="171" t="s">
        <v>215</v>
      </c>
      <c r="AU139" s="171" t="s">
        <v>72</v>
      </c>
      <c r="AY139" s="14" t="s">
        <v>184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79</v>
      </c>
      <c r="BK139" s="172">
        <f>ROUND(I139*H139,2)</f>
        <v>0</v>
      </c>
      <c r="BL139" s="14" t="s">
        <v>410</v>
      </c>
      <c r="BM139" s="171" t="s">
        <v>649</v>
      </c>
    </row>
    <row r="140" spans="1:65" s="2" customFormat="1">
      <c r="A140" s="31"/>
      <c r="B140" s="32"/>
      <c r="C140" s="33"/>
      <c r="D140" s="173" t="s">
        <v>186</v>
      </c>
      <c r="E140" s="33"/>
      <c r="F140" s="174" t="s">
        <v>231</v>
      </c>
      <c r="G140" s="33"/>
      <c r="H140" s="33"/>
      <c r="I140" s="112"/>
      <c r="J140" s="33"/>
      <c r="K140" s="33"/>
      <c r="L140" s="36"/>
      <c r="M140" s="175"/>
      <c r="N140" s="176"/>
      <c r="O140" s="61"/>
      <c r="P140" s="61"/>
      <c r="Q140" s="61"/>
      <c r="R140" s="61"/>
      <c r="S140" s="61"/>
      <c r="T140" s="62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186</v>
      </c>
      <c r="AU140" s="14" t="s">
        <v>72</v>
      </c>
    </row>
    <row r="141" spans="1:65" s="10" customFormat="1">
      <c r="B141" s="178"/>
      <c r="C141" s="179"/>
      <c r="D141" s="173" t="s">
        <v>190</v>
      </c>
      <c r="E141" s="180" t="s">
        <v>19</v>
      </c>
      <c r="F141" s="181" t="s">
        <v>650</v>
      </c>
      <c r="G141" s="179"/>
      <c r="H141" s="182">
        <v>144</v>
      </c>
      <c r="I141" s="183"/>
      <c r="J141" s="179"/>
      <c r="K141" s="179"/>
      <c r="L141" s="184"/>
      <c r="M141" s="185"/>
      <c r="N141" s="186"/>
      <c r="O141" s="186"/>
      <c r="P141" s="186"/>
      <c r="Q141" s="186"/>
      <c r="R141" s="186"/>
      <c r="S141" s="186"/>
      <c r="T141" s="187"/>
      <c r="AT141" s="188" t="s">
        <v>190</v>
      </c>
      <c r="AU141" s="188" t="s">
        <v>72</v>
      </c>
      <c r="AV141" s="10" t="s">
        <v>81</v>
      </c>
      <c r="AW141" s="10" t="s">
        <v>33</v>
      </c>
      <c r="AX141" s="10" t="s">
        <v>79</v>
      </c>
      <c r="AY141" s="188" t="s">
        <v>184</v>
      </c>
    </row>
    <row r="142" spans="1:65" s="2" customFormat="1" ht="21.75" customHeight="1">
      <c r="A142" s="31"/>
      <c r="B142" s="32"/>
      <c r="C142" s="200" t="s">
        <v>306</v>
      </c>
      <c r="D142" s="200" t="s">
        <v>215</v>
      </c>
      <c r="E142" s="201" t="s">
        <v>413</v>
      </c>
      <c r="F142" s="202" t="s">
        <v>414</v>
      </c>
      <c r="G142" s="203" t="s">
        <v>225</v>
      </c>
      <c r="H142" s="204">
        <v>856</v>
      </c>
      <c r="I142" s="205"/>
      <c r="J142" s="206">
        <f>ROUND(I142*H142,2)</f>
        <v>0</v>
      </c>
      <c r="K142" s="202" t="s">
        <v>182</v>
      </c>
      <c r="L142" s="207"/>
      <c r="M142" s="208" t="s">
        <v>19</v>
      </c>
      <c r="N142" s="209" t="s">
        <v>43</v>
      </c>
      <c r="O142" s="61"/>
      <c r="P142" s="169">
        <f>O142*H142</f>
        <v>0</v>
      </c>
      <c r="Q142" s="169">
        <v>9.0000000000000006E-5</v>
      </c>
      <c r="R142" s="169">
        <f>Q142*H142</f>
        <v>7.7040000000000011E-2</v>
      </c>
      <c r="S142" s="169">
        <v>0</v>
      </c>
      <c r="T142" s="17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1" t="s">
        <v>410</v>
      </c>
      <c r="AT142" s="171" t="s">
        <v>215</v>
      </c>
      <c r="AU142" s="171" t="s">
        <v>72</v>
      </c>
      <c r="AY142" s="14" t="s">
        <v>184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79</v>
      </c>
      <c r="BK142" s="172">
        <f>ROUND(I142*H142,2)</f>
        <v>0</v>
      </c>
      <c r="BL142" s="14" t="s">
        <v>410</v>
      </c>
      <c r="BM142" s="171" t="s">
        <v>651</v>
      </c>
    </row>
    <row r="143" spans="1:65" s="2" customFormat="1">
      <c r="A143" s="31"/>
      <c r="B143" s="32"/>
      <c r="C143" s="33"/>
      <c r="D143" s="173" t="s">
        <v>186</v>
      </c>
      <c r="E143" s="33"/>
      <c r="F143" s="174" t="s">
        <v>414</v>
      </c>
      <c r="G143" s="33"/>
      <c r="H143" s="33"/>
      <c r="I143" s="112"/>
      <c r="J143" s="33"/>
      <c r="K143" s="33"/>
      <c r="L143" s="36"/>
      <c r="M143" s="175"/>
      <c r="N143" s="176"/>
      <c r="O143" s="61"/>
      <c r="P143" s="61"/>
      <c r="Q143" s="61"/>
      <c r="R143" s="61"/>
      <c r="S143" s="61"/>
      <c r="T143" s="62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186</v>
      </c>
      <c r="AU143" s="14" t="s">
        <v>72</v>
      </c>
    </row>
    <row r="144" spans="1:65" s="10" customFormat="1">
      <c r="B144" s="178"/>
      <c r="C144" s="179"/>
      <c r="D144" s="173" t="s">
        <v>190</v>
      </c>
      <c r="E144" s="180" t="s">
        <v>19</v>
      </c>
      <c r="F144" s="181" t="s">
        <v>652</v>
      </c>
      <c r="G144" s="179"/>
      <c r="H144" s="182">
        <v>856</v>
      </c>
      <c r="I144" s="183"/>
      <c r="J144" s="179"/>
      <c r="K144" s="179"/>
      <c r="L144" s="184"/>
      <c r="M144" s="185"/>
      <c r="N144" s="186"/>
      <c r="O144" s="186"/>
      <c r="P144" s="186"/>
      <c r="Q144" s="186"/>
      <c r="R144" s="186"/>
      <c r="S144" s="186"/>
      <c r="T144" s="187"/>
      <c r="AT144" s="188" t="s">
        <v>190</v>
      </c>
      <c r="AU144" s="188" t="s">
        <v>72</v>
      </c>
      <c r="AV144" s="10" t="s">
        <v>81</v>
      </c>
      <c r="AW144" s="10" t="s">
        <v>33</v>
      </c>
      <c r="AX144" s="10" t="s">
        <v>79</v>
      </c>
      <c r="AY144" s="188" t="s">
        <v>184</v>
      </c>
    </row>
    <row r="145" spans="1:65" s="2" customFormat="1" ht="21.75" customHeight="1">
      <c r="A145" s="31"/>
      <c r="B145" s="32"/>
      <c r="C145" s="160" t="s">
        <v>313</v>
      </c>
      <c r="D145" s="160" t="s">
        <v>178</v>
      </c>
      <c r="E145" s="161" t="s">
        <v>449</v>
      </c>
      <c r="F145" s="162" t="s">
        <v>450</v>
      </c>
      <c r="G145" s="163" t="s">
        <v>236</v>
      </c>
      <c r="H145" s="164">
        <v>4.5</v>
      </c>
      <c r="I145" s="165"/>
      <c r="J145" s="166">
        <f>ROUND(I145*H145,2)</f>
        <v>0</v>
      </c>
      <c r="K145" s="162" t="s">
        <v>182</v>
      </c>
      <c r="L145" s="36"/>
      <c r="M145" s="167" t="s">
        <v>19</v>
      </c>
      <c r="N145" s="168" t="s">
        <v>43</v>
      </c>
      <c r="O145" s="61"/>
      <c r="P145" s="169">
        <f>O145*H145</f>
        <v>0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1" t="s">
        <v>183</v>
      </c>
      <c r="AT145" s="171" t="s">
        <v>178</v>
      </c>
      <c r="AU145" s="171" t="s">
        <v>72</v>
      </c>
      <c r="AY145" s="14" t="s">
        <v>184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4" t="s">
        <v>79</v>
      </c>
      <c r="BK145" s="172">
        <f>ROUND(I145*H145,2)</f>
        <v>0</v>
      </c>
      <c r="BL145" s="14" t="s">
        <v>183</v>
      </c>
      <c r="BM145" s="171" t="s">
        <v>653</v>
      </c>
    </row>
    <row r="146" spans="1:65" s="2" customFormat="1" ht="19.5">
      <c r="A146" s="31"/>
      <c r="B146" s="32"/>
      <c r="C146" s="33"/>
      <c r="D146" s="173" t="s">
        <v>186</v>
      </c>
      <c r="E146" s="33"/>
      <c r="F146" s="174" t="s">
        <v>452</v>
      </c>
      <c r="G146" s="33"/>
      <c r="H146" s="33"/>
      <c r="I146" s="112"/>
      <c r="J146" s="33"/>
      <c r="K146" s="33"/>
      <c r="L146" s="36"/>
      <c r="M146" s="175"/>
      <c r="N146" s="176"/>
      <c r="O146" s="61"/>
      <c r="P146" s="61"/>
      <c r="Q146" s="61"/>
      <c r="R146" s="61"/>
      <c r="S146" s="61"/>
      <c r="T146" s="62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186</v>
      </c>
      <c r="AU146" s="14" t="s">
        <v>72</v>
      </c>
    </row>
    <row r="147" spans="1:65" s="2" customFormat="1" ht="29.25">
      <c r="A147" s="31"/>
      <c r="B147" s="32"/>
      <c r="C147" s="33"/>
      <c r="D147" s="173" t="s">
        <v>188</v>
      </c>
      <c r="E147" s="33"/>
      <c r="F147" s="177" t="s">
        <v>453</v>
      </c>
      <c r="G147" s="33"/>
      <c r="H147" s="33"/>
      <c r="I147" s="112"/>
      <c r="J147" s="33"/>
      <c r="K147" s="33"/>
      <c r="L147" s="36"/>
      <c r="M147" s="175"/>
      <c r="N147" s="176"/>
      <c r="O147" s="61"/>
      <c r="P147" s="61"/>
      <c r="Q147" s="61"/>
      <c r="R147" s="61"/>
      <c r="S147" s="61"/>
      <c r="T147" s="62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188</v>
      </c>
      <c r="AU147" s="14" t="s">
        <v>72</v>
      </c>
    </row>
    <row r="148" spans="1:65" s="2" customFormat="1" ht="21.75" customHeight="1">
      <c r="A148" s="31"/>
      <c r="B148" s="32"/>
      <c r="C148" s="160" t="s">
        <v>7</v>
      </c>
      <c r="D148" s="160" t="s">
        <v>178</v>
      </c>
      <c r="E148" s="161" t="s">
        <v>654</v>
      </c>
      <c r="F148" s="162" t="s">
        <v>655</v>
      </c>
      <c r="G148" s="163" t="s">
        <v>236</v>
      </c>
      <c r="H148" s="164">
        <v>4.5</v>
      </c>
      <c r="I148" s="165"/>
      <c r="J148" s="166">
        <f>ROUND(I148*H148,2)</f>
        <v>0</v>
      </c>
      <c r="K148" s="162" t="s">
        <v>182</v>
      </c>
      <c r="L148" s="36"/>
      <c r="M148" s="167" t="s">
        <v>19</v>
      </c>
      <c r="N148" s="168" t="s">
        <v>43</v>
      </c>
      <c r="O148" s="61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1" t="s">
        <v>183</v>
      </c>
      <c r="AT148" s="171" t="s">
        <v>178</v>
      </c>
      <c r="AU148" s="171" t="s">
        <v>72</v>
      </c>
      <c r="AY148" s="14" t="s">
        <v>184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79</v>
      </c>
      <c r="BK148" s="172">
        <f>ROUND(I148*H148,2)</f>
        <v>0</v>
      </c>
      <c r="BL148" s="14" t="s">
        <v>183</v>
      </c>
      <c r="BM148" s="171" t="s">
        <v>656</v>
      </c>
    </row>
    <row r="149" spans="1:65" s="2" customFormat="1" ht="19.5">
      <c r="A149" s="31"/>
      <c r="B149" s="32"/>
      <c r="C149" s="33"/>
      <c r="D149" s="173" t="s">
        <v>186</v>
      </c>
      <c r="E149" s="33"/>
      <c r="F149" s="174" t="s">
        <v>657</v>
      </c>
      <c r="G149" s="33"/>
      <c r="H149" s="33"/>
      <c r="I149" s="112"/>
      <c r="J149" s="33"/>
      <c r="K149" s="33"/>
      <c r="L149" s="36"/>
      <c r="M149" s="175"/>
      <c r="N149" s="176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186</v>
      </c>
      <c r="AU149" s="14" t="s">
        <v>72</v>
      </c>
    </row>
    <row r="150" spans="1:65" s="2" customFormat="1" ht="29.25">
      <c r="A150" s="31"/>
      <c r="B150" s="32"/>
      <c r="C150" s="33"/>
      <c r="D150" s="173" t="s">
        <v>188</v>
      </c>
      <c r="E150" s="33"/>
      <c r="F150" s="177" t="s">
        <v>453</v>
      </c>
      <c r="G150" s="33"/>
      <c r="H150" s="33"/>
      <c r="I150" s="112"/>
      <c r="J150" s="33"/>
      <c r="K150" s="33"/>
      <c r="L150" s="36"/>
      <c r="M150" s="175"/>
      <c r="N150" s="176"/>
      <c r="O150" s="61"/>
      <c r="P150" s="61"/>
      <c r="Q150" s="61"/>
      <c r="R150" s="61"/>
      <c r="S150" s="61"/>
      <c r="T150" s="62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188</v>
      </c>
      <c r="AU150" s="14" t="s">
        <v>72</v>
      </c>
    </row>
    <row r="151" spans="1:65" s="2" customFormat="1" ht="21.75" customHeight="1">
      <c r="A151" s="31"/>
      <c r="B151" s="32"/>
      <c r="C151" s="160" t="s">
        <v>325</v>
      </c>
      <c r="D151" s="160" t="s">
        <v>178</v>
      </c>
      <c r="E151" s="161" t="s">
        <v>417</v>
      </c>
      <c r="F151" s="162" t="s">
        <v>418</v>
      </c>
      <c r="G151" s="163" t="s">
        <v>204</v>
      </c>
      <c r="H151" s="164">
        <v>1.2E-2</v>
      </c>
      <c r="I151" s="165"/>
      <c r="J151" s="166">
        <f>ROUND(I151*H151,2)</f>
        <v>0</v>
      </c>
      <c r="K151" s="162" t="s">
        <v>182</v>
      </c>
      <c r="L151" s="36"/>
      <c r="M151" s="167" t="s">
        <v>19</v>
      </c>
      <c r="N151" s="168" t="s">
        <v>43</v>
      </c>
      <c r="O151" s="61"/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1" t="s">
        <v>183</v>
      </c>
      <c r="AT151" s="171" t="s">
        <v>178</v>
      </c>
      <c r="AU151" s="171" t="s">
        <v>72</v>
      </c>
      <c r="AY151" s="14" t="s">
        <v>184</v>
      </c>
      <c r="BE151" s="172">
        <f>IF(N151="základní",J151,0)</f>
        <v>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4" t="s">
        <v>79</v>
      </c>
      <c r="BK151" s="172">
        <f>ROUND(I151*H151,2)</f>
        <v>0</v>
      </c>
      <c r="BL151" s="14" t="s">
        <v>183</v>
      </c>
      <c r="BM151" s="171" t="s">
        <v>658</v>
      </c>
    </row>
    <row r="152" spans="1:65" s="2" customFormat="1" ht="39">
      <c r="A152" s="31"/>
      <c r="B152" s="32"/>
      <c r="C152" s="33"/>
      <c r="D152" s="173" t="s">
        <v>186</v>
      </c>
      <c r="E152" s="33"/>
      <c r="F152" s="174" t="s">
        <v>420</v>
      </c>
      <c r="G152" s="33"/>
      <c r="H152" s="33"/>
      <c r="I152" s="112"/>
      <c r="J152" s="33"/>
      <c r="K152" s="33"/>
      <c r="L152" s="36"/>
      <c r="M152" s="175"/>
      <c r="N152" s="176"/>
      <c r="O152" s="61"/>
      <c r="P152" s="61"/>
      <c r="Q152" s="61"/>
      <c r="R152" s="61"/>
      <c r="S152" s="61"/>
      <c r="T152" s="62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186</v>
      </c>
      <c r="AU152" s="14" t="s">
        <v>72</v>
      </c>
    </row>
    <row r="153" spans="1:65" s="2" customFormat="1" ht="48.75">
      <c r="A153" s="31"/>
      <c r="B153" s="32"/>
      <c r="C153" s="33"/>
      <c r="D153" s="173" t="s">
        <v>188</v>
      </c>
      <c r="E153" s="33"/>
      <c r="F153" s="177" t="s">
        <v>421</v>
      </c>
      <c r="G153" s="33"/>
      <c r="H153" s="33"/>
      <c r="I153" s="112"/>
      <c r="J153" s="33"/>
      <c r="K153" s="33"/>
      <c r="L153" s="36"/>
      <c r="M153" s="175"/>
      <c r="N153" s="176"/>
      <c r="O153" s="61"/>
      <c r="P153" s="61"/>
      <c r="Q153" s="61"/>
      <c r="R153" s="61"/>
      <c r="S153" s="61"/>
      <c r="T153" s="62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188</v>
      </c>
      <c r="AU153" s="14" t="s">
        <v>72</v>
      </c>
    </row>
    <row r="154" spans="1:65" s="2" customFormat="1" ht="21.75" customHeight="1">
      <c r="A154" s="31"/>
      <c r="B154" s="32"/>
      <c r="C154" s="160" t="s">
        <v>426</v>
      </c>
      <c r="D154" s="160" t="s">
        <v>178</v>
      </c>
      <c r="E154" s="161" t="s">
        <v>422</v>
      </c>
      <c r="F154" s="162" t="s">
        <v>423</v>
      </c>
      <c r="G154" s="163" t="s">
        <v>236</v>
      </c>
      <c r="H154" s="164">
        <v>49.845999999999997</v>
      </c>
      <c r="I154" s="165"/>
      <c r="J154" s="166">
        <f>ROUND(I154*H154,2)</f>
        <v>0</v>
      </c>
      <c r="K154" s="162" t="s">
        <v>182</v>
      </c>
      <c r="L154" s="36"/>
      <c r="M154" s="167" t="s">
        <v>19</v>
      </c>
      <c r="N154" s="168" t="s">
        <v>43</v>
      </c>
      <c r="O154" s="61"/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1" t="s">
        <v>183</v>
      </c>
      <c r="AT154" s="171" t="s">
        <v>178</v>
      </c>
      <c r="AU154" s="171" t="s">
        <v>72</v>
      </c>
      <c r="AY154" s="14" t="s">
        <v>184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4" t="s">
        <v>79</v>
      </c>
      <c r="BK154" s="172">
        <f>ROUND(I154*H154,2)</f>
        <v>0</v>
      </c>
      <c r="BL154" s="14" t="s">
        <v>183</v>
      </c>
      <c r="BM154" s="171" t="s">
        <v>659</v>
      </c>
    </row>
    <row r="155" spans="1:65" s="2" customFormat="1" ht="39">
      <c r="A155" s="31"/>
      <c r="B155" s="32"/>
      <c r="C155" s="33"/>
      <c r="D155" s="173" t="s">
        <v>186</v>
      </c>
      <c r="E155" s="33"/>
      <c r="F155" s="174" t="s">
        <v>425</v>
      </c>
      <c r="G155" s="33"/>
      <c r="H155" s="33"/>
      <c r="I155" s="112"/>
      <c r="J155" s="33"/>
      <c r="K155" s="33"/>
      <c r="L155" s="36"/>
      <c r="M155" s="175"/>
      <c r="N155" s="176"/>
      <c r="O155" s="61"/>
      <c r="P155" s="61"/>
      <c r="Q155" s="61"/>
      <c r="R155" s="61"/>
      <c r="S155" s="61"/>
      <c r="T155" s="62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186</v>
      </c>
      <c r="AU155" s="14" t="s">
        <v>72</v>
      </c>
    </row>
    <row r="156" spans="1:65" s="2" customFormat="1" ht="48.75">
      <c r="A156" s="31"/>
      <c r="B156" s="32"/>
      <c r="C156" s="33"/>
      <c r="D156" s="173" t="s">
        <v>188</v>
      </c>
      <c r="E156" s="33"/>
      <c r="F156" s="177" t="s">
        <v>421</v>
      </c>
      <c r="G156" s="33"/>
      <c r="H156" s="33"/>
      <c r="I156" s="112"/>
      <c r="J156" s="33"/>
      <c r="K156" s="33"/>
      <c r="L156" s="36"/>
      <c r="M156" s="175"/>
      <c r="N156" s="176"/>
      <c r="O156" s="61"/>
      <c r="P156" s="61"/>
      <c r="Q156" s="61"/>
      <c r="R156" s="61"/>
      <c r="S156" s="61"/>
      <c r="T156" s="62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188</v>
      </c>
      <c r="AU156" s="14" t="s">
        <v>72</v>
      </c>
    </row>
    <row r="157" spans="1:65" s="2" customFormat="1" ht="21.75" customHeight="1">
      <c r="A157" s="31"/>
      <c r="B157" s="32"/>
      <c r="C157" s="160" t="s">
        <v>433</v>
      </c>
      <c r="D157" s="160" t="s">
        <v>178</v>
      </c>
      <c r="E157" s="161" t="s">
        <v>427</v>
      </c>
      <c r="F157" s="162" t="s">
        <v>428</v>
      </c>
      <c r="G157" s="163" t="s">
        <v>429</v>
      </c>
      <c r="H157" s="164">
        <v>2</v>
      </c>
      <c r="I157" s="165"/>
      <c r="J157" s="166">
        <f>ROUND(I157*H157,2)</f>
        <v>0</v>
      </c>
      <c r="K157" s="162" t="s">
        <v>182</v>
      </c>
      <c r="L157" s="36"/>
      <c r="M157" s="167" t="s">
        <v>19</v>
      </c>
      <c r="N157" s="168" t="s">
        <v>43</v>
      </c>
      <c r="O157" s="61"/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1" t="s">
        <v>183</v>
      </c>
      <c r="AT157" s="171" t="s">
        <v>178</v>
      </c>
      <c r="AU157" s="171" t="s">
        <v>72</v>
      </c>
      <c r="AY157" s="14" t="s">
        <v>184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4" t="s">
        <v>79</v>
      </c>
      <c r="BK157" s="172">
        <f>ROUND(I157*H157,2)</f>
        <v>0</v>
      </c>
      <c r="BL157" s="14" t="s">
        <v>183</v>
      </c>
      <c r="BM157" s="171" t="s">
        <v>660</v>
      </c>
    </row>
    <row r="158" spans="1:65" s="2" customFormat="1" ht="19.5">
      <c r="A158" s="31"/>
      <c r="B158" s="32"/>
      <c r="C158" s="33"/>
      <c r="D158" s="173" t="s">
        <v>186</v>
      </c>
      <c r="E158" s="33"/>
      <c r="F158" s="174" t="s">
        <v>431</v>
      </c>
      <c r="G158" s="33"/>
      <c r="H158" s="33"/>
      <c r="I158" s="112"/>
      <c r="J158" s="33"/>
      <c r="K158" s="33"/>
      <c r="L158" s="36"/>
      <c r="M158" s="175"/>
      <c r="N158" s="176"/>
      <c r="O158" s="61"/>
      <c r="P158" s="61"/>
      <c r="Q158" s="61"/>
      <c r="R158" s="61"/>
      <c r="S158" s="61"/>
      <c r="T158" s="62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186</v>
      </c>
      <c r="AU158" s="14" t="s">
        <v>72</v>
      </c>
    </row>
    <row r="159" spans="1:65" s="2" customFormat="1" ht="29.25">
      <c r="A159" s="31"/>
      <c r="B159" s="32"/>
      <c r="C159" s="33"/>
      <c r="D159" s="173" t="s">
        <v>188</v>
      </c>
      <c r="E159" s="33"/>
      <c r="F159" s="177" t="s">
        <v>432</v>
      </c>
      <c r="G159" s="33"/>
      <c r="H159" s="33"/>
      <c r="I159" s="112"/>
      <c r="J159" s="33"/>
      <c r="K159" s="33"/>
      <c r="L159" s="36"/>
      <c r="M159" s="175"/>
      <c r="N159" s="176"/>
      <c r="O159" s="61"/>
      <c r="P159" s="61"/>
      <c r="Q159" s="61"/>
      <c r="R159" s="61"/>
      <c r="S159" s="61"/>
      <c r="T159" s="62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188</v>
      </c>
      <c r="AU159" s="14" t="s">
        <v>72</v>
      </c>
    </row>
    <row r="160" spans="1:65" s="2" customFormat="1" ht="21.75" customHeight="1">
      <c r="A160" s="31"/>
      <c r="B160" s="32"/>
      <c r="C160" s="200" t="s">
        <v>437</v>
      </c>
      <c r="D160" s="200" t="s">
        <v>215</v>
      </c>
      <c r="E160" s="201" t="s">
        <v>661</v>
      </c>
      <c r="F160" s="202" t="s">
        <v>662</v>
      </c>
      <c r="G160" s="203" t="s">
        <v>225</v>
      </c>
      <c r="H160" s="204">
        <v>2</v>
      </c>
      <c r="I160" s="205"/>
      <c r="J160" s="206">
        <f>ROUND(I160*H160,2)</f>
        <v>0</v>
      </c>
      <c r="K160" s="202" t="s">
        <v>182</v>
      </c>
      <c r="L160" s="207"/>
      <c r="M160" s="208" t="s">
        <v>19</v>
      </c>
      <c r="N160" s="209" t="s">
        <v>43</v>
      </c>
      <c r="O160" s="61"/>
      <c r="P160" s="169">
        <f>O160*H160</f>
        <v>0</v>
      </c>
      <c r="Q160" s="169">
        <v>3.2770000000000001E-2</v>
      </c>
      <c r="R160" s="169">
        <f>Q160*H160</f>
        <v>6.5540000000000001E-2</v>
      </c>
      <c r="S160" s="169">
        <v>0</v>
      </c>
      <c r="T160" s="170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1" t="s">
        <v>219</v>
      </c>
      <c r="AT160" s="171" t="s">
        <v>215</v>
      </c>
      <c r="AU160" s="171" t="s">
        <v>72</v>
      </c>
      <c r="AY160" s="14" t="s">
        <v>184</v>
      </c>
      <c r="BE160" s="172">
        <f>IF(N160="základní",J160,0)</f>
        <v>0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4" t="s">
        <v>79</v>
      </c>
      <c r="BK160" s="172">
        <f>ROUND(I160*H160,2)</f>
        <v>0</v>
      </c>
      <c r="BL160" s="14" t="s">
        <v>183</v>
      </c>
      <c r="BM160" s="171" t="s">
        <v>663</v>
      </c>
    </row>
    <row r="161" spans="1:65" s="2" customFormat="1">
      <c r="A161" s="31"/>
      <c r="B161" s="32"/>
      <c r="C161" s="33"/>
      <c r="D161" s="173" t="s">
        <v>186</v>
      </c>
      <c r="E161" s="33"/>
      <c r="F161" s="174" t="s">
        <v>662</v>
      </c>
      <c r="G161" s="33"/>
      <c r="H161" s="33"/>
      <c r="I161" s="112"/>
      <c r="J161" s="33"/>
      <c r="K161" s="33"/>
      <c r="L161" s="36"/>
      <c r="M161" s="175"/>
      <c r="N161" s="176"/>
      <c r="O161" s="61"/>
      <c r="P161" s="61"/>
      <c r="Q161" s="61"/>
      <c r="R161" s="61"/>
      <c r="S161" s="61"/>
      <c r="T161" s="62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186</v>
      </c>
      <c r="AU161" s="14" t="s">
        <v>72</v>
      </c>
    </row>
    <row r="162" spans="1:65" s="2" customFormat="1" ht="21.75" customHeight="1">
      <c r="A162" s="31"/>
      <c r="B162" s="32"/>
      <c r="C162" s="160" t="s">
        <v>444</v>
      </c>
      <c r="D162" s="160" t="s">
        <v>178</v>
      </c>
      <c r="E162" s="161" t="s">
        <v>438</v>
      </c>
      <c r="F162" s="162" t="s">
        <v>439</v>
      </c>
      <c r="G162" s="163" t="s">
        <v>440</v>
      </c>
      <c r="H162" s="164">
        <v>2</v>
      </c>
      <c r="I162" s="165"/>
      <c r="J162" s="166">
        <f>ROUND(I162*H162,2)</f>
        <v>0</v>
      </c>
      <c r="K162" s="162" t="s">
        <v>182</v>
      </c>
      <c r="L162" s="36"/>
      <c r="M162" s="167" t="s">
        <v>19</v>
      </c>
      <c r="N162" s="168" t="s">
        <v>43</v>
      </c>
      <c r="O162" s="61"/>
      <c r="P162" s="169">
        <f>O162*H162</f>
        <v>0</v>
      </c>
      <c r="Q162" s="169">
        <v>0</v>
      </c>
      <c r="R162" s="169">
        <f>Q162*H162</f>
        <v>0</v>
      </c>
      <c r="S162" s="169">
        <v>0</v>
      </c>
      <c r="T162" s="17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1" t="s">
        <v>183</v>
      </c>
      <c r="AT162" s="171" t="s">
        <v>178</v>
      </c>
      <c r="AU162" s="171" t="s">
        <v>72</v>
      </c>
      <c r="AY162" s="14" t="s">
        <v>184</v>
      </c>
      <c r="BE162" s="172">
        <f>IF(N162="základní",J162,0)</f>
        <v>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4" t="s">
        <v>79</v>
      </c>
      <c r="BK162" s="172">
        <f>ROUND(I162*H162,2)</f>
        <v>0</v>
      </c>
      <c r="BL162" s="14" t="s">
        <v>183</v>
      </c>
      <c r="BM162" s="171" t="s">
        <v>664</v>
      </c>
    </row>
    <row r="163" spans="1:65" s="2" customFormat="1" ht="29.25">
      <c r="A163" s="31"/>
      <c r="B163" s="32"/>
      <c r="C163" s="33"/>
      <c r="D163" s="173" t="s">
        <v>186</v>
      </c>
      <c r="E163" s="33"/>
      <c r="F163" s="174" t="s">
        <v>442</v>
      </c>
      <c r="G163" s="33"/>
      <c r="H163" s="33"/>
      <c r="I163" s="112"/>
      <c r="J163" s="33"/>
      <c r="K163" s="33"/>
      <c r="L163" s="36"/>
      <c r="M163" s="175"/>
      <c r="N163" s="176"/>
      <c r="O163" s="61"/>
      <c r="P163" s="61"/>
      <c r="Q163" s="61"/>
      <c r="R163" s="61"/>
      <c r="S163" s="61"/>
      <c r="T163" s="62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186</v>
      </c>
      <c r="AU163" s="14" t="s">
        <v>72</v>
      </c>
    </row>
    <row r="164" spans="1:65" s="2" customFormat="1" ht="39">
      <c r="A164" s="31"/>
      <c r="B164" s="32"/>
      <c r="C164" s="33"/>
      <c r="D164" s="173" t="s">
        <v>188</v>
      </c>
      <c r="E164" s="33"/>
      <c r="F164" s="177" t="s">
        <v>443</v>
      </c>
      <c r="G164" s="33"/>
      <c r="H164" s="33"/>
      <c r="I164" s="112"/>
      <c r="J164" s="33"/>
      <c r="K164" s="33"/>
      <c r="L164" s="36"/>
      <c r="M164" s="175"/>
      <c r="N164" s="176"/>
      <c r="O164" s="61"/>
      <c r="P164" s="61"/>
      <c r="Q164" s="61"/>
      <c r="R164" s="61"/>
      <c r="S164" s="61"/>
      <c r="T164" s="62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188</v>
      </c>
      <c r="AU164" s="14" t="s">
        <v>72</v>
      </c>
    </row>
    <row r="165" spans="1:65" s="2" customFormat="1" ht="21.75" customHeight="1">
      <c r="A165" s="31"/>
      <c r="B165" s="32"/>
      <c r="C165" s="200" t="s">
        <v>448</v>
      </c>
      <c r="D165" s="200" t="s">
        <v>215</v>
      </c>
      <c r="E165" s="201" t="s">
        <v>445</v>
      </c>
      <c r="F165" s="202" t="s">
        <v>446</v>
      </c>
      <c r="G165" s="203" t="s">
        <v>225</v>
      </c>
      <c r="H165" s="204">
        <v>2</v>
      </c>
      <c r="I165" s="205"/>
      <c r="J165" s="206">
        <f>ROUND(I165*H165,2)</f>
        <v>0</v>
      </c>
      <c r="K165" s="202" t="s">
        <v>182</v>
      </c>
      <c r="L165" s="207"/>
      <c r="M165" s="208" t="s">
        <v>19</v>
      </c>
      <c r="N165" s="209" t="s">
        <v>43</v>
      </c>
      <c r="O165" s="61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1" t="s">
        <v>219</v>
      </c>
      <c r="AT165" s="171" t="s">
        <v>215</v>
      </c>
      <c r="AU165" s="171" t="s">
        <v>72</v>
      </c>
      <c r="AY165" s="14" t="s">
        <v>184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79</v>
      </c>
      <c r="BK165" s="172">
        <f>ROUND(I165*H165,2)</f>
        <v>0</v>
      </c>
      <c r="BL165" s="14" t="s">
        <v>183</v>
      </c>
      <c r="BM165" s="171" t="s">
        <v>665</v>
      </c>
    </row>
    <row r="166" spans="1:65" s="2" customFormat="1">
      <c r="A166" s="31"/>
      <c r="B166" s="32"/>
      <c r="C166" s="33"/>
      <c r="D166" s="173" t="s">
        <v>186</v>
      </c>
      <c r="E166" s="33"/>
      <c r="F166" s="174" t="s">
        <v>446</v>
      </c>
      <c r="G166" s="33"/>
      <c r="H166" s="33"/>
      <c r="I166" s="112"/>
      <c r="J166" s="33"/>
      <c r="K166" s="33"/>
      <c r="L166" s="36"/>
      <c r="M166" s="175"/>
      <c r="N166" s="176"/>
      <c r="O166" s="61"/>
      <c r="P166" s="61"/>
      <c r="Q166" s="61"/>
      <c r="R166" s="61"/>
      <c r="S166" s="61"/>
      <c r="T166" s="62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186</v>
      </c>
      <c r="AU166" s="14" t="s">
        <v>72</v>
      </c>
    </row>
    <row r="167" spans="1:65" s="2" customFormat="1" ht="21.75" customHeight="1">
      <c r="A167" s="31"/>
      <c r="B167" s="32"/>
      <c r="C167" s="160" t="s">
        <v>454</v>
      </c>
      <c r="D167" s="160" t="s">
        <v>178</v>
      </c>
      <c r="E167" s="161" t="s">
        <v>455</v>
      </c>
      <c r="F167" s="162" t="s">
        <v>456</v>
      </c>
      <c r="G167" s="163" t="s">
        <v>225</v>
      </c>
      <c r="H167" s="164">
        <v>1</v>
      </c>
      <c r="I167" s="165"/>
      <c r="J167" s="166">
        <f>ROUND(I167*H167,2)</f>
        <v>0</v>
      </c>
      <c r="K167" s="162" t="s">
        <v>182</v>
      </c>
      <c r="L167" s="36"/>
      <c r="M167" s="167" t="s">
        <v>19</v>
      </c>
      <c r="N167" s="168" t="s">
        <v>43</v>
      </c>
      <c r="O167" s="61"/>
      <c r="P167" s="169">
        <f>O167*H167</f>
        <v>0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1" t="s">
        <v>183</v>
      </c>
      <c r="AT167" s="171" t="s">
        <v>178</v>
      </c>
      <c r="AU167" s="171" t="s">
        <v>72</v>
      </c>
      <c r="AY167" s="14" t="s">
        <v>184</v>
      </c>
      <c r="BE167" s="172">
        <f>IF(N167="základní",J167,0)</f>
        <v>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4" t="s">
        <v>79</v>
      </c>
      <c r="BK167" s="172">
        <f>ROUND(I167*H167,2)</f>
        <v>0</v>
      </c>
      <c r="BL167" s="14" t="s">
        <v>183</v>
      </c>
      <c r="BM167" s="171" t="s">
        <v>666</v>
      </c>
    </row>
    <row r="168" spans="1:65" s="2" customFormat="1" ht="29.25">
      <c r="A168" s="31"/>
      <c r="B168" s="32"/>
      <c r="C168" s="33"/>
      <c r="D168" s="173" t="s">
        <v>186</v>
      </c>
      <c r="E168" s="33"/>
      <c r="F168" s="174" t="s">
        <v>458</v>
      </c>
      <c r="G168" s="33"/>
      <c r="H168" s="33"/>
      <c r="I168" s="112"/>
      <c r="J168" s="33"/>
      <c r="K168" s="33"/>
      <c r="L168" s="36"/>
      <c r="M168" s="175"/>
      <c r="N168" s="176"/>
      <c r="O168" s="61"/>
      <c r="P168" s="61"/>
      <c r="Q168" s="61"/>
      <c r="R168" s="61"/>
      <c r="S168" s="61"/>
      <c r="T168" s="62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186</v>
      </c>
      <c r="AU168" s="14" t="s">
        <v>72</v>
      </c>
    </row>
    <row r="169" spans="1:65" s="2" customFormat="1" ht="29.25">
      <c r="A169" s="31"/>
      <c r="B169" s="32"/>
      <c r="C169" s="33"/>
      <c r="D169" s="173" t="s">
        <v>188</v>
      </c>
      <c r="E169" s="33"/>
      <c r="F169" s="177" t="s">
        <v>459</v>
      </c>
      <c r="G169" s="33"/>
      <c r="H169" s="33"/>
      <c r="I169" s="112"/>
      <c r="J169" s="33"/>
      <c r="K169" s="33"/>
      <c r="L169" s="36"/>
      <c r="M169" s="175"/>
      <c r="N169" s="176"/>
      <c r="O169" s="61"/>
      <c r="P169" s="61"/>
      <c r="Q169" s="61"/>
      <c r="R169" s="61"/>
      <c r="S169" s="61"/>
      <c r="T169" s="62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188</v>
      </c>
      <c r="AU169" s="14" t="s">
        <v>72</v>
      </c>
    </row>
    <row r="170" spans="1:65" s="2" customFormat="1" ht="21.75" customHeight="1">
      <c r="A170" s="31"/>
      <c r="B170" s="32"/>
      <c r="C170" s="160" t="s">
        <v>460</v>
      </c>
      <c r="D170" s="160" t="s">
        <v>178</v>
      </c>
      <c r="E170" s="161" t="s">
        <v>286</v>
      </c>
      <c r="F170" s="162" t="s">
        <v>287</v>
      </c>
      <c r="G170" s="163" t="s">
        <v>218</v>
      </c>
      <c r="H170" s="164">
        <v>5.681</v>
      </c>
      <c r="I170" s="165"/>
      <c r="J170" s="166">
        <f>ROUND(I170*H170,2)</f>
        <v>0</v>
      </c>
      <c r="K170" s="162" t="s">
        <v>182</v>
      </c>
      <c r="L170" s="36"/>
      <c r="M170" s="167" t="s">
        <v>19</v>
      </c>
      <c r="N170" s="168" t="s">
        <v>43</v>
      </c>
      <c r="O170" s="61"/>
      <c r="P170" s="169">
        <f>O170*H170</f>
        <v>0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1" t="s">
        <v>288</v>
      </c>
      <c r="AT170" s="171" t="s">
        <v>178</v>
      </c>
      <c r="AU170" s="171" t="s">
        <v>72</v>
      </c>
      <c r="AY170" s="14" t="s">
        <v>184</v>
      </c>
      <c r="BE170" s="172">
        <f>IF(N170="základní",J170,0)</f>
        <v>0</v>
      </c>
      <c r="BF170" s="172">
        <f>IF(N170="snížená",J170,0)</f>
        <v>0</v>
      </c>
      <c r="BG170" s="172">
        <f>IF(N170="zákl. přenesená",J170,0)</f>
        <v>0</v>
      </c>
      <c r="BH170" s="172">
        <f>IF(N170="sníž. přenesená",J170,0)</f>
        <v>0</v>
      </c>
      <c r="BI170" s="172">
        <f>IF(N170="nulová",J170,0)</f>
        <v>0</v>
      </c>
      <c r="BJ170" s="14" t="s">
        <v>79</v>
      </c>
      <c r="BK170" s="172">
        <f>ROUND(I170*H170,2)</f>
        <v>0</v>
      </c>
      <c r="BL170" s="14" t="s">
        <v>288</v>
      </c>
      <c r="BM170" s="171" t="s">
        <v>667</v>
      </c>
    </row>
    <row r="171" spans="1:65" s="2" customFormat="1" ht="29.25">
      <c r="A171" s="31"/>
      <c r="B171" s="32"/>
      <c r="C171" s="33"/>
      <c r="D171" s="173" t="s">
        <v>186</v>
      </c>
      <c r="E171" s="33"/>
      <c r="F171" s="174" t="s">
        <v>290</v>
      </c>
      <c r="G171" s="33"/>
      <c r="H171" s="33"/>
      <c r="I171" s="112"/>
      <c r="J171" s="33"/>
      <c r="K171" s="33"/>
      <c r="L171" s="36"/>
      <c r="M171" s="175"/>
      <c r="N171" s="176"/>
      <c r="O171" s="61"/>
      <c r="P171" s="61"/>
      <c r="Q171" s="61"/>
      <c r="R171" s="61"/>
      <c r="S171" s="61"/>
      <c r="T171" s="62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186</v>
      </c>
      <c r="AU171" s="14" t="s">
        <v>72</v>
      </c>
    </row>
    <row r="172" spans="1:65" s="2" customFormat="1" ht="39">
      <c r="A172" s="31"/>
      <c r="B172" s="32"/>
      <c r="C172" s="33"/>
      <c r="D172" s="173" t="s">
        <v>188</v>
      </c>
      <c r="E172" s="33"/>
      <c r="F172" s="177" t="s">
        <v>291</v>
      </c>
      <c r="G172" s="33"/>
      <c r="H172" s="33"/>
      <c r="I172" s="112"/>
      <c r="J172" s="33"/>
      <c r="K172" s="33"/>
      <c r="L172" s="36"/>
      <c r="M172" s="175"/>
      <c r="N172" s="176"/>
      <c r="O172" s="61"/>
      <c r="P172" s="61"/>
      <c r="Q172" s="61"/>
      <c r="R172" s="61"/>
      <c r="S172" s="61"/>
      <c r="T172" s="62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188</v>
      </c>
      <c r="AU172" s="14" t="s">
        <v>72</v>
      </c>
    </row>
    <row r="173" spans="1:65" s="10" customFormat="1">
      <c r="B173" s="178"/>
      <c r="C173" s="179"/>
      <c r="D173" s="173" t="s">
        <v>190</v>
      </c>
      <c r="E173" s="180" t="s">
        <v>19</v>
      </c>
      <c r="F173" s="181" t="s">
        <v>668</v>
      </c>
      <c r="G173" s="179"/>
      <c r="H173" s="182">
        <v>5.681</v>
      </c>
      <c r="I173" s="183"/>
      <c r="J173" s="179"/>
      <c r="K173" s="179"/>
      <c r="L173" s="184"/>
      <c r="M173" s="185"/>
      <c r="N173" s="186"/>
      <c r="O173" s="186"/>
      <c r="P173" s="186"/>
      <c r="Q173" s="186"/>
      <c r="R173" s="186"/>
      <c r="S173" s="186"/>
      <c r="T173" s="187"/>
      <c r="AT173" s="188" t="s">
        <v>190</v>
      </c>
      <c r="AU173" s="188" t="s">
        <v>72</v>
      </c>
      <c r="AV173" s="10" t="s">
        <v>81</v>
      </c>
      <c r="AW173" s="10" t="s">
        <v>33</v>
      </c>
      <c r="AX173" s="10" t="s">
        <v>79</v>
      </c>
      <c r="AY173" s="188" t="s">
        <v>184</v>
      </c>
    </row>
    <row r="174" spans="1:65" s="2" customFormat="1" ht="21.75" customHeight="1">
      <c r="A174" s="31"/>
      <c r="B174" s="32"/>
      <c r="C174" s="160" t="s">
        <v>463</v>
      </c>
      <c r="D174" s="160" t="s">
        <v>178</v>
      </c>
      <c r="E174" s="161" t="s">
        <v>307</v>
      </c>
      <c r="F174" s="162" t="s">
        <v>308</v>
      </c>
      <c r="G174" s="163" t="s">
        <v>218</v>
      </c>
      <c r="H174" s="164">
        <v>91.68</v>
      </c>
      <c r="I174" s="165"/>
      <c r="J174" s="166">
        <f>ROUND(I174*H174,2)</f>
        <v>0</v>
      </c>
      <c r="K174" s="162" t="s">
        <v>182</v>
      </c>
      <c r="L174" s="36"/>
      <c r="M174" s="167" t="s">
        <v>19</v>
      </c>
      <c r="N174" s="168" t="s">
        <v>43</v>
      </c>
      <c r="O174" s="61"/>
      <c r="P174" s="169">
        <f>O174*H174</f>
        <v>0</v>
      </c>
      <c r="Q174" s="169">
        <v>0</v>
      </c>
      <c r="R174" s="169">
        <f>Q174*H174</f>
        <v>0</v>
      </c>
      <c r="S174" s="169">
        <v>0</v>
      </c>
      <c r="T174" s="17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71" t="s">
        <v>288</v>
      </c>
      <c r="AT174" s="171" t="s">
        <v>178</v>
      </c>
      <c r="AU174" s="171" t="s">
        <v>72</v>
      </c>
      <c r="AY174" s="14" t="s">
        <v>184</v>
      </c>
      <c r="BE174" s="172">
        <f>IF(N174="základní",J174,0)</f>
        <v>0</v>
      </c>
      <c r="BF174" s="172">
        <f>IF(N174="snížená",J174,0)</f>
        <v>0</v>
      </c>
      <c r="BG174" s="172">
        <f>IF(N174="zákl. přenesená",J174,0)</f>
        <v>0</v>
      </c>
      <c r="BH174" s="172">
        <f>IF(N174="sníž. přenesená",J174,0)</f>
        <v>0</v>
      </c>
      <c r="BI174" s="172">
        <f>IF(N174="nulová",J174,0)</f>
        <v>0</v>
      </c>
      <c r="BJ174" s="14" t="s">
        <v>79</v>
      </c>
      <c r="BK174" s="172">
        <f>ROUND(I174*H174,2)</f>
        <v>0</v>
      </c>
      <c r="BL174" s="14" t="s">
        <v>288</v>
      </c>
      <c r="BM174" s="171" t="s">
        <v>669</v>
      </c>
    </row>
    <row r="175" spans="1:65" s="2" customFormat="1" ht="29.25">
      <c r="A175" s="31"/>
      <c r="B175" s="32"/>
      <c r="C175" s="33"/>
      <c r="D175" s="173" t="s">
        <v>186</v>
      </c>
      <c r="E175" s="33"/>
      <c r="F175" s="174" t="s">
        <v>310</v>
      </c>
      <c r="G175" s="33"/>
      <c r="H175" s="33"/>
      <c r="I175" s="112"/>
      <c r="J175" s="33"/>
      <c r="K175" s="33"/>
      <c r="L175" s="36"/>
      <c r="M175" s="175"/>
      <c r="N175" s="176"/>
      <c r="O175" s="61"/>
      <c r="P175" s="61"/>
      <c r="Q175" s="61"/>
      <c r="R175" s="61"/>
      <c r="S175" s="61"/>
      <c r="T175" s="62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186</v>
      </c>
      <c r="AU175" s="14" t="s">
        <v>72</v>
      </c>
    </row>
    <row r="176" spans="1:65" s="2" customFormat="1" ht="39">
      <c r="A176" s="31"/>
      <c r="B176" s="32"/>
      <c r="C176" s="33"/>
      <c r="D176" s="173" t="s">
        <v>188</v>
      </c>
      <c r="E176" s="33"/>
      <c r="F176" s="177" t="s">
        <v>311</v>
      </c>
      <c r="G176" s="33"/>
      <c r="H176" s="33"/>
      <c r="I176" s="112"/>
      <c r="J176" s="33"/>
      <c r="K176" s="33"/>
      <c r="L176" s="36"/>
      <c r="M176" s="175"/>
      <c r="N176" s="176"/>
      <c r="O176" s="61"/>
      <c r="P176" s="61"/>
      <c r="Q176" s="61"/>
      <c r="R176" s="61"/>
      <c r="S176" s="61"/>
      <c r="T176" s="62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188</v>
      </c>
      <c r="AU176" s="14" t="s">
        <v>72</v>
      </c>
    </row>
    <row r="177" spans="1:65" s="10" customFormat="1">
      <c r="B177" s="178"/>
      <c r="C177" s="179"/>
      <c r="D177" s="173" t="s">
        <v>190</v>
      </c>
      <c r="E177" s="180" t="s">
        <v>19</v>
      </c>
      <c r="F177" s="181" t="s">
        <v>670</v>
      </c>
      <c r="G177" s="179"/>
      <c r="H177" s="182">
        <v>91.68</v>
      </c>
      <c r="I177" s="183"/>
      <c r="J177" s="179"/>
      <c r="K177" s="179"/>
      <c r="L177" s="184"/>
      <c r="M177" s="185"/>
      <c r="N177" s="186"/>
      <c r="O177" s="186"/>
      <c r="P177" s="186"/>
      <c r="Q177" s="186"/>
      <c r="R177" s="186"/>
      <c r="S177" s="186"/>
      <c r="T177" s="187"/>
      <c r="AT177" s="188" t="s">
        <v>190</v>
      </c>
      <c r="AU177" s="188" t="s">
        <v>72</v>
      </c>
      <c r="AV177" s="10" t="s">
        <v>81</v>
      </c>
      <c r="AW177" s="10" t="s">
        <v>33</v>
      </c>
      <c r="AX177" s="10" t="s">
        <v>79</v>
      </c>
      <c r="AY177" s="188" t="s">
        <v>184</v>
      </c>
    </row>
    <row r="178" spans="1:65" s="2" customFormat="1" ht="21.75" customHeight="1">
      <c r="A178" s="31"/>
      <c r="B178" s="32"/>
      <c r="C178" s="160" t="s">
        <v>466</v>
      </c>
      <c r="D178" s="160" t="s">
        <v>178</v>
      </c>
      <c r="E178" s="161" t="s">
        <v>314</v>
      </c>
      <c r="F178" s="162" t="s">
        <v>315</v>
      </c>
      <c r="G178" s="163" t="s">
        <v>218</v>
      </c>
      <c r="H178" s="164">
        <v>5.681</v>
      </c>
      <c r="I178" s="165"/>
      <c r="J178" s="166">
        <f>ROUND(I178*H178,2)</f>
        <v>0</v>
      </c>
      <c r="K178" s="162" t="s">
        <v>182</v>
      </c>
      <c r="L178" s="36"/>
      <c r="M178" s="167" t="s">
        <v>19</v>
      </c>
      <c r="N178" s="168" t="s">
        <v>43</v>
      </c>
      <c r="O178" s="61"/>
      <c r="P178" s="169">
        <f>O178*H178</f>
        <v>0</v>
      </c>
      <c r="Q178" s="169">
        <v>0</v>
      </c>
      <c r="R178" s="169">
        <f>Q178*H178</f>
        <v>0</v>
      </c>
      <c r="S178" s="169">
        <v>0</v>
      </c>
      <c r="T178" s="17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1" t="s">
        <v>288</v>
      </c>
      <c r="AT178" s="171" t="s">
        <v>178</v>
      </c>
      <c r="AU178" s="171" t="s">
        <v>72</v>
      </c>
      <c r="AY178" s="14" t="s">
        <v>184</v>
      </c>
      <c r="BE178" s="172">
        <f>IF(N178="základní",J178,0)</f>
        <v>0</v>
      </c>
      <c r="BF178" s="172">
        <f>IF(N178="snížená",J178,0)</f>
        <v>0</v>
      </c>
      <c r="BG178" s="172">
        <f>IF(N178="zákl. přenesená",J178,0)</f>
        <v>0</v>
      </c>
      <c r="BH178" s="172">
        <f>IF(N178="sníž. přenesená",J178,0)</f>
        <v>0</v>
      </c>
      <c r="BI178" s="172">
        <f>IF(N178="nulová",J178,0)</f>
        <v>0</v>
      </c>
      <c r="BJ178" s="14" t="s">
        <v>79</v>
      </c>
      <c r="BK178" s="172">
        <f>ROUND(I178*H178,2)</f>
        <v>0</v>
      </c>
      <c r="BL178" s="14" t="s">
        <v>288</v>
      </c>
      <c r="BM178" s="171" t="s">
        <v>671</v>
      </c>
    </row>
    <row r="179" spans="1:65" s="2" customFormat="1" ht="29.25">
      <c r="A179" s="31"/>
      <c r="B179" s="32"/>
      <c r="C179" s="33"/>
      <c r="D179" s="173" t="s">
        <v>186</v>
      </c>
      <c r="E179" s="33"/>
      <c r="F179" s="174" t="s">
        <v>317</v>
      </c>
      <c r="G179" s="33"/>
      <c r="H179" s="33"/>
      <c r="I179" s="112"/>
      <c r="J179" s="33"/>
      <c r="K179" s="33"/>
      <c r="L179" s="36"/>
      <c r="M179" s="175"/>
      <c r="N179" s="176"/>
      <c r="O179" s="61"/>
      <c r="P179" s="61"/>
      <c r="Q179" s="61"/>
      <c r="R179" s="61"/>
      <c r="S179" s="61"/>
      <c r="T179" s="62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186</v>
      </c>
      <c r="AU179" s="14" t="s">
        <v>72</v>
      </c>
    </row>
    <row r="180" spans="1:65" s="2" customFormat="1" ht="39">
      <c r="A180" s="31"/>
      <c r="B180" s="32"/>
      <c r="C180" s="33"/>
      <c r="D180" s="173" t="s">
        <v>188</v>
      </c>
      <c r="E180" s="33"/>
      <c r="F180" s="177" t="s">
        <v>311</v>
      </c>
      <c r="G180" s="33"/>
      <c r="H180" s="33"/>
      <c r="I180" s="112"/>
      <c r="J180" s="33"/>
      <c r="K180" s="33"/>
      <c r="L180" s="36"/>
      <c r="M180" s="175"/>
      <c r="N180" s="176"/>
      <c r="O180" s="61"/>
      <c r="P180" s="61"/>
      <c r="Q180" s="61"/>
      <c r="R180" s="61"/>
      <c r="S180" s="61"/>
      <c r="T180" s="62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188</v>
      </c>
      <c r="AU180" s="14" t="s">
        <v>72</v>
      </c>
    </row>
    <row r="181" spans="1:65" s="10" customFormat="1">
      <c r="B181" s="178"/>
      <c r="C181" s="179"/>
      <c r="D181" s="173" t="s">
        <v>190</v>
      </c>
      <c r="E181" s="180" t="s">
        <v>19</v>
      </c>
      <c r="F181" s="181" t="s">
        <v>668</v>
      </c>
      <c r="G181" s="179"/>
      <c r="H181" s="182">
        <v>5.681</v>
      </c>
      <c r="I181" s="183"/>
      <c r="J181" s="179"/>
      <c r="K181" s="179"/>
      <c r="L181" s="184"/>
      <c r="M181" s="185"/>
      <c r="N181" s="186"/>
      <c r="O181" s="186"/>
      <c r="P181" s="186"/>
      <c r="Q181" s="186"/>
      <c r="R181" s="186"/>
      <c r="S181" s="186"/>
      <c r="T181" s="187"/>
      <c r="AT181" s="188" t="s">
        <v>190</v>
      </c>
      <c r="AU181" s="188" t="s">
        <v>72</v>
      </c>
      <c r="AV181" s="10" t="s">
        <v>81</v>
      </c>
      <c r="AW181" s="10" t="s">
        <v>33</v>
      </c>
      <c r="AX181" s="10" t="s">
        <v>79</v>
      </c>
      <c r="AY181" s="188" t="s">
        <v>184</v>
      </c>
    </row>
    <row r="182" spans="1:65" s="2" customFormat="1" ht="21.75" customHeight="1">
      <c r="A182" s="31"/>
      <c r="B182" s="32"/>
      <c r="C182" s="160" t="s">
        <v>469</v>
      </c>
      <c r="D182" s="160" t="s">
        <v>178</v>
      </c>
      <c r="E182" s="161" t="s">
        <v>319</v>
      </c>
      <c r="F182" s="162" t="s">
        <v>320</v>
      </c>
      <c r="G182" s="163" t="s">
        <v>218</v>
      </c>
      <c r="H182" s="164">
        <v>91.68</v>
      </c>
      <c r="I182" s="165"/>
      <c r="J182" s="166">
        <f>ROUND(I182*H182,2)</f>
        <v>0</v>
      </c>
      <c r="K182" s="162" t="s">
        <v>182</v>
      </c>
      <c r="L182" s="36"/>
      <c r="M182" s="167" t="s">
        <v>19</v>
      </c>
      <c r="N182" s="168" t="s">
        <v>43</v>
      </c>
      <c r="O182" s="61"/>
      <c r="P182" s="169">
        <f>O182*H182</f>
        <v>0</v>
      </c>
      <c r="Q182" s="169">
        <v>0</v>
      </c>
      <c r="R182" s="169">
        <f>Q182*H182</f>
        <v>0</v>
      </c>
      <c r="S182" s="169">
        <v>0</v>
      </c>
      <c r="T182" s="17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71" t="s">
        <v>288</v>
      </c>
      <c r="AT182" s="171" t="s">
        <v>178</v>
      </c>
      <c r="AU182" s="171" t="s">
        <v>72</v>
      </c>
      <c r="AY182" s="14" t="s">
        <v>184</v>
      </c>
      <c r="BE182" s="172">
        <f>IF(N182="základní",J182,0)</f>
        <v>0</v>
      </c>
      <c r="BF182" s="172">
        <f>IF(N182="snížená",J182,0)</f>
        <v>0</v>
      </c>
      <c r="BG182" s="172">
        <f>IF(N182="zákl. přenesená",J182,0)</f>
        <v>0</v>
      </c>
      <c r="BH182" s="172">
        <f>IF(N182="sníž. přenesená",J182,0)</f>
        <v>0</v>
      </c>
      <c r="BI182" s="172">
        <f>IF(N182="nulová",J182,0)</f>
        <v>0</v>
      </c>
      <c r="BJ182" s="14" t="s">
        <v>79</v>
      </c>
      <c r="BK182" s="172">
        <f>ROUND(I182*H182,2)</f>
        <v>0</v>
      </c>
      <c r="BL182" s="14" t="s">
        <v>288</v>
      </c>
      <c r="BM182" s="171" t="s">
        <v>672</v>
      </c>
    </row>
    <row r="183" spans="1:65" s="2" customFormat="1" ht="68.25">
      <c r="A183" s="31"/>
      <c r="B183" s="32"/>
      <c r="C183" s="33"/>
      <c r="D183" s="173" t="s">
        <v>186</v>
      </c>
      <c r="E183" s="33"/>
      <c r="F183" s="174" t="s">
        <v>322</v>
      </c>
      <c r="G183" s="33"/>
      <c r="H183" s="33"/>
      <c r="I183" s="112"/>
      <c r="J183" s="33"/>
      <c r="K183" s="33"/>
      <c r="L183" s="36"/>
      <c r="M183" s="175"/>
      <c r="N183" s="176"/>
      <c r="O183" s="61"/>
      <c r="P183" s="61"/>
      <c r="Q183" s="61"/>
      <c r="R183" s="61"/>
      <c r="S183" s="61"/>
      <c r="T183" s="62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186</v>
      </c>
      <c r="AU183" s="14" t="s">
        <v>72</v>
      </c>
    </row>
    <row r="184" spans="1:65" s="2" customFormat="1" ht="68.25">
      <c r="A184" s="31"/>
      <c r="B184" s="32"/>
      <c r="C184" s="33"/>
      <c r="D184" s="173" t="s">
        <v>188</v>
      </c>
      <c r="E184" s="33"/>
      <c r="F184" s="177" t="s">
        <v>323</v>
      </c>
      <c r="G184" s="33"/>
      <c r="H184" s="33"/>
      <c r="I184" s="112"/>
      <c r="J184" s="33"/>
      <c r="K184" s="33"/>
      <c r="L184" s="36"/>
      <c r="M184" s="175"/>
      <c r="N184" s="176"/>
      <c r="O184" s="61"/>
      <c r="P184" s="61"/>
      <c r="Q184" s="61"/>
      <c r="R184" s="61"/>
      <c r="S184" s="61"/>
      <c r="T184" s="62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188</v>
      </c>
      <c r="AU184" s="14" t="s">
        <v>72</v>
      </c>
    </row>
    <row r="185" spans="1:65" s="10" customFormat="1">
      <c r="B185" s="178"/>
      <c r="C185" s="179"/>
      <c r="D185" s="173" t="s">
        <v>190</v>
      </c>
      <c r="E185" s="180" t="s">
        <v>19</v>
      </c>
      <c r="F185" s="181" t="s">
        <v>670</v>
      </c>
      <c r="G185" s="179"/>
      <c r="H185" s="182">
        <v>91.68</v>
      </c>
      <c r="I185" s="183"/>
      <c r="J185" s="179"/>
      <c r="K185" s="179"/>
      <c r="L185" s="184"/>
      <c r="M185" s="185"/>
      <c r="N185" s="186"/>
      <c r="O185" s="186"/>
      <c r="P185" s="186"/>
      <c r="Q185" s="186"/>
      <c r="R185" s="186"/>
      <c r="S185" s="186"/>
      <c r="T185" s="187"/>
      <c r="AT185" s="188" t="s">
        <v>190</v>
      </c>
      <c r="AU185" s="188" t="s">
        <v>72</v>
      </c>
      <c r="AV185" s="10" t="s">
        <v>81</v>
      </c>
      <c r="AW185" s="10" t="s">
        <v>33</v>
      </c>
      <c r="AX185" s="10" t="s">
        <v>79</v>
      </c>
      <c r="AY185" s="188" t="s">
        <v>184</v>
      </c>
    </row>
    <row r="186" spans="1:65" s="2" customFormat="1" ht="21.75" customHeight="1">
      <c r="A186" s="31"/>
      <c r="B186" s="32"/>
      <c r="C186" s="160" t="s">
        <v>472</v>
      </c>
      <c r="D186" s="160" t="s">
        <v>178</v>
      </c>
      <c r="E186" s="161" t="s">
        <v>473</v>
      </c>
      <c r="F186" s="162" t="s">
        <v>474</v>
      </c>
      <c r="G186" s="163" t="s">
        <v>218</v>
      </c>
      <c r="H186" s="164">
        <v>62.494999999999997</v>
      </c>
      <c r="I186" s="165"/>
      <c r="J186" s="166">
        <f>ROUND(I186*H186,2)</f>
        <v>0</v>
      </c>
      <c r="K186" s="162" t="s">
        <v>182</v>
      </c>
      <c r="L186" s="36"/>
      <c r="M186" s="167" t="s">
        <v>19</v>
      </c>
      <c r="N186" s="168" t="s">
        <v>43</v>
      </c>
      <c r="O186" s="61"/>
      <c r="P186" s="169">
        <f>O186*H186</f>
        <v>0</v>
      </c>
      <c r="Q186" s="169">
        <v>0</v>
      </c>
      <c r="R186" s="169">
        <f>Q186*H186</f>
        <v>0</v>
      </c>
      <c r="S186" s="169">
        <v>0</v>
      </c>
      <c r="T186" s="17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71" t="s">
        <v>288</v>
      </c>
      <c r="AT186" s="171" t="s">
        <v>178</v>
      </c>
      <c r="AU186" s="171" t="s">
        <v>72</v>
      </c>
      <c r="AY186" s="14" t="s">
        <v>184</v>
      </c>
      <c r="BE186" s="172">
        <f>IF(N186="základní",J186,0)</f>
        <v>0</v>
      </c>
      <c r="BF186" s="172">
        <f>IF(N186="snížená",J186,0)</f>
        <v>0</v>
      </c>
      <c r="BG186" s="172">
        <f>IF(N186="zákl. přenesená",J186,0)</f>
        <v>0</v>
      </c>
      <c r="BH186" s="172">
        <f>IF(N186="sníž. přenesená",J186,0)</f>
        <v>0</v>
      </c>
      <c r="BI186" s="172">
        <f>IF(N186="nulová",J186,0)</f>
        <v>0</v>
      </c>
      <c r="BJ186" s="14" t="s">
        <v>79</v>
      </c>
      <c r="BK186" s="172">
        <f>ROUND(I186*H186,2)</f>
        <v>0</v>
      </c>
      <c r="BL186" s="14" t="s">
        <v>288</v>
      </c>
      <c r="BM186" s="171" t="s">
        <v>673</v>
      </c>
    </row>
    <row r="187" spans="1:65" s="2" customFormat="1" ht="68.25">
      <c r="A187" s="31"/>
      <c r="B187" s="32"/>
      <c r="C187" s="33"/>
      <c r="D187" s="173" t="s">
        <v>186</v>
      </c>
      <c r="E187" s="33"/>
      <c r="F187" s="174" t="s">
        <v>476</v>
      </c>
      <c r="G187" s="33"/>
      <c r="H187" s="33"/>
      <c r="I187" s="112"/>
      <c r="J187" s="33"/>
      <c r="K187" s="33"/>
      <c r="L187" s="36"/>
      <c r="M187" s="175"/>
      <c r="N187" s="176"/>
      <c r="O187" s="61"/>
      <c r="P187" s="61"/>
      <c r="Q187" s="61"/>
      <c r="R187" s="61"/>
      <c r="S187" s="61"/>
      <c r="T187" s="62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186</v>
      </c>
      <c r="AU187" s="14" t="s">
        <v>72</v>
      </c>
    </row>
    <row r="188" spans="1:65" s="2" customFormat="1" ht="68.25">
      <c r="A188" s="31"/>
      <c r="B188" s="32"/>
      <c r="C188" s="33"/>
      <c r="D188" s="173" t="s">
        <v>188</v>
      </c>
      <c r="E188" s="33"/>
      <c r="F188" s="177" t="s">
        <v>323</v>
      </c>
      <c r="G188" s="33"/>
      <c r="H188" s="33"/>
      <c r="I188" s="112"/>
      <c r="J188" s="33"/>
      <c r="K188" s="33"/>
      <c r="L188" s="36"/>
      <c r="M188" s="175"/>
      <c r="N188" s="176"/>
      <c r="O188" s="61"/>
      <c r="P188" s="61"/>
      <c r="Q188" s="61"/>
      <c r="R188" s="61"/>
      <c r="S188" s="61"/>
      <c r="T188" s="62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188</v>
      </c>
      <c r="AU188" s="14" t="s">
        <v>72</v>
      </c>
    </row>
    <row r="189" spans="1:65" s="10" customFormat="1">
      <c r="B189" s="178"/>
      <c r="C189" s="179"/>
      <c r="D189" s="173" t="s">
        <v>190</v>
      </c>
      <c r="E189" s="180" t="s">
        <v>19</v>
      </c>
      <c r="F189" s="181" t="s">
        <v>674</v>
      </c>
      <c r="G189" s="179"/>
      <c r="H189" s="182">
        <v>62.494999999999997</v>
      </c>
      <c r="I189" s="183"/>
      <c r="J189" s="179"/>
      <c r="K189" s="179"/>
      <c r="L189" s="184"/>
      <c r="M189" s="185"/>
      <c r="N189" s="186"/>
      <c r="O189" s="186"/>
      <c r="P189" s="186"/>
      <c r="Q189" s="186"/>
      <c r="R189" s="186"/>
      <c r="S189" s="186"/>
      <c r="T189" s="187"/>
      <c r="AT189" s="188" t="s">
        <v>190</v>
      </c>
      <c r="AU189" s="188" t="s">
        <v>72</v>
      </c>
      <c r="AV189" s="10" t="s">
        <v>81</v>
      </c>
      <c r="AW189" s="10" t="s">
        <v>33</v>
      </c>
      <c r="AX189" s="10" t="s">
        <v>79</v>
      </c>
      <c r="AY189" s="188" t="s">
        <v>184</v>
      </c>
    </row>
    <row r="190" spans="1:65" s="2" customFormat="1" ht="33" customHeight="1">
      <c r="A190" s="31"/>
      <c r="B190" s="32"/>
      <c r="C190" s="160" t="s">
        <v>478</v>
      </c>
      <c r="D190" s="160" t="s">
        <v>178</v>
      </c>
      <c r="E190" s="161" t="s">
        <v>479</v>
      </c>
      <c r="F190" s="162" t="s">
        <v>480</v>
      </c>
      <c r="G190" s="163" t="s">
        <v>218</v>
      </c>
      <c r="H190" s="164">
        <v>5.681</v>
      </c>
      <c r="I190" s="165"/>
      <c r="J190" s="166">
        <f>ROUND(I190*H190,2)</f>
        <v>0</v>
      </c>
      <c r="K190" s="162" t="s">
        <v>182</v>
      </c>
      <c r="L190" s="36"/>
      <c r="M190" s="167" t="s">
        <v>19</v>
      </c>
      <c r="N190" s="168" t="s">
        <v>43</v>
      </c>
      <c r="O190" s="61"/>
      <c r="P190" s="169">
        <f>O190*H190</f>
        <v>0</v>
      </c>
      <c r="Q190" s="169">
        <v>0</v>
      </c>
      <c r="R190" s="169">
        <f>Q190*H190</f>
        <v>0</v>
      </c>
      <c r="S190" s="169">
        <v>0</v>
      </c>
      <c r="T190" s="170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71" t="s">
        <v>288</v>
      </c>
      <c r="AT190" s="171" t="s">
        <v>178</v>
      </c>
      <c r="AU190" s="171" t="s">
        <v>72</v>
      </c>
      <c r="AY190" s="14" t="s">
        <v>184</v>
      </c>
      <c r="BE190" s="172">
        <f>IF(N190="základní",J190,0)</f>
        <v>0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4" t="s">
        <v>79</v>
      </c>
      <c r="BK190" s="172">
        <f>ROUND(I190*H190,2)</f>
        <v>0</v>
      </c>
      <c r="BL190" s="14" t="s">
        <v>288</v>
      </c>
      <c r="BM190" s="171" t="s">
        <v>675</v>
      </c>
    </row>
    <row r="191" spans="1:65" s="2" customFormat="1" ht="68.25">
      <c r="A191" s="31"/>
      <c r="B191" s="32"/>
      <c r="C191" s="33"/>
      <c r="D191" s="173" t="s">
        <v>186</v>
      </c>
      <c r="E191" s="33"/>
      <c r="F191" s="174" t="s">
        <v>482</v>
      </c>
      <c r="G191" s="33"/>
      <c r="H191" s="33"/>
      <c r="I191" s="112"/>
      <c r="J191" s="33"/>
      <c r="K191" s="33"/>
      <c r="L191" s="36"/>
      <c r="M191" s="175"/>
      <c r="N191" s="176"/>
      <c r="O191" s="61"/>
      <c r="P191" s="61"/>
      <c r="Q191" s="61"/>
      <c r="R191" s="61"/>
      <c r="S191" s="61"/>
      <c r="T191" s="62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186</v>
      </c>
      <c r="AU191" s="14" t="s">
        <v>72</v>
      </c>
    </row>
    <row r="192" spans="1:65" s="2" customFormat="1" ht="68.25">
      <c r="A192" s="31"/>
      <c r="B192" s="32"/>
      <c r="C192" s="33"/>
      <c r="D192" s="173" t="s">
        <v>188</v>
      </c>
      <c r="E192" s="33"/>
      <c r="F192" s="177" t="s">
        <v>323</v>
      </c>
      <c r="G192" s="33"/>
      <c r="H192" s="33"/>
      <c r="I192" s="112"/>
      <c r="J192" s="33"/>
      <c r="K192" s="33"/>
      <c r="L192" s="36"/>
      <c r="M192" s="175"/>
      <c r="N192" s="176"/>
      <c r="O192" s="61"/>
      <c r="P192" s="61"/>
      <c r="Q192" s="61"/>
      <c r="R192" s="61"/>
      <c r="S192" s="61"/>
      <c r="T192" s="62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188</v>
      </c>
      <c r="AU192" s="14" t="s">
        <v>72</v>
      </c>
    </row>
    <row r="193" spans="1:65" s="10" customFormat="1">
      <c r="B193" s="178"/>
      <c r="C193" s="179"/>
      <c r="D193" s="173" t="s">
        <v>190</v>
      </c>
      <c r="E193" s="180" t="s">
        <v>19</v>
      </c>
      <c r="F193" s="181" t="s">
        <v>676</v>
      </c>
      <c r="G193" s="179"/>
      <c r="H193" s="182">
        <v>5.681</v>
      </c>
      <c r="I193" s="183"/>
      <c r="J193" s="179"/>
      <c r="K193" s="179"/>
      <c r="L193" s="184"/>
      <c r="M193" s="185"/>
      <c r="N193" s="186"/>
      <c r="O193" s="186"/>
      <c r="P193" s="186"/>
      <c r="Q193" s="186"/>
      <c r="R193" s="186"/>
      <c r="S193" s="186"/>
      <c r="T193" s="187"/>
      <c r="AT193" s="188" t="s">
        <v>190</v>
      </c>
      <c r="AU193" s="188" t="s">
        <v>72</v>
      </c>
      <c r="AV193" s="10" t="s">
        <v>81</v>
      </c>
      <c r="AW193" s="10" t="s">
        <v>33</v>
      </c>
      <c r="AX193" s="10" t="s">
        <v>79</v>
      </c>
      <c r="AY193" s="188" t="s">
        <v>184</v>
      </c>
    </row>
    <row r="194" spans="1:65" s="2" customFormat="1" ht="21.75" customHeight="1">
      <c r="A194" s="31"/>
      <c r="B194" s="32"/>
      <c r="C194" s="160" t="s">
        <v>484</v>
      </c>
      <c r="D194" s="160" t="s">
        <v>178</v>
      </c>
      <c r="E194" s="161" t="s">
        <v>485</v>
      </c>
      <c r="F194" s="162" t="s">
        <v>486</v>
      </c>
      <c r="G194" s="163" t="s">
        <v>218</v>
      </c>
      <c r="H194" s="164">
        <v>1</v>
      </c>
      <c r="I194" s="165"/>
      <c r="J194" s="166">
        <f>ROUND(I194*H194,2)</f>
        <v>0</v>
      </c>
      <c r="K194" s="162" t="s">
        <v>182</v>
      </c>
      <c r="L194" s="36"/>
      <c r="M194" s="167" t="s">
        <v>19</v>
      </c>
      <c r="N194" s="168" t="s">
        <v>43</v>
      </c>
      <c r="O194" s="61"/>
      <c r="P194" s="169">
        <f>O194*H194</f>
        <v>0</v>
      </c>
      <c r="Q194" s="169">
        <v>0</v>
      </c>
      <c r="R194" s="169">
        <f>Q194*H194</f>
        <v>0</v>
      </c>
      <c r="S194" s="169">
        <v>0</v>
      </c>
      <c r="T194" s="170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71" t="s">
        <v>288</v>
      </c>
      <c r="AT194" s="171" t="s">
        <v>178</v>
      </c>
      <c r="AU194" s="171" t="s">
        <v>72</v>
      </c>
      <c r="AY194" s="14" t="s">
        <v>184</v>
      </c>
      <c r="BE194" s="172">
        <f>IF(N194="základní",J194,0)</f>
        <v>0</v>
      </c>
      <c r="BF194" s="172">
        <f>IF(N194="snížená",J194,0)</f>
        <v>0</v>
      </c>
      <c r="BG194" s="172">
        <f>IF(N194="zákl. přenesená",J194,0)</f>
        <v>0</v>
      </c>
      <c r="BH194" s="172">
        <f>IF(N194="sníž. přenesená",J194,0)</f>
        <v>0</v>
      </c>
      <c r="BI194" s="172">
        <f>IF(N194="nulová",J194,0)</f>
        <v>0</v>
      </c>
      <c r="BJ194" s="14" t="s">
        <v>79</v>
      </c>
      <c r="BK194" s="172">
        <f>ROUND(I194*H194,2)</f>
        <v>0</v>
      </c>
      <c r="BL194" s="14" t="s">
        <v>288</v>
      </c>
      <c r="BM194" s="171" t="s">
        <v>677</v>
      </c>
    </row>
    <row r="195" spans="1:65" s="2" customFormat="1" ht="68.25">
      <c r="A195" s="31"/>
      <c r="B195" s="32"/>
      <c r="C195" s="33"/>
      <c r="D195" s="173" t="s">
        <v>186</v>
      </c>
      <c r="E195" s="33"/>
      <c r="F195" s="174" t="s">
        <v>488</v>
      </c>
      <c r="G195" s="33"/>
      <c r="H195" s="33"/>
      <c r="I195" s="112"/>
      <c r="J195" s="33"/>
      <c r="K195" s="33"/>
      <c r="L195" s="36"/>
      <c r="M195" s="175"/>
      <c r="N195" s="176"/>
      <c r="O195" s="61"/>
      <c r="P195" s="61"/>
      <c r="Q195" s="61"/>
      <c r="R195" s="61"/>
      <c r="S195" s="61"/>
      <c r="T195" s="62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186</v>
      </c>
      <c r="AU195" s="14" t="s">
        <v>72</v>
      </c>
    </row>
    <row r="196" spans="1:65" s="2" customFormat="1" ht="68.25">
      <c r="A196" s="31"/>
      <c r="B196" s="32"/>
      <c r="C196" s="33"/>
      <c r="D196" s="173" t="s">
        <v>188</v>
      </c>
      <c r="E196" s="33"/>
      <c r="F196" s="177" t="s">
        <v>323</v>
      </c>
      <c r="G196" s="33"/>
      <c r="H196" s="33"/>
      <c r="I196" s="112"/>
      <c r="J196" s="33"/>
      <c r="K196" s="33"/>
      <c r="L196" s="36"/>
      <c r="M196" s="175"/>
      <c r="N196" s="176"/>
      <c r="O196" s="61"/>
      <c r="P196" s="61"/>
      <c r="Q196" s="61"/>
      <c r="R196" s="61"/>
      <c r="S196" s="61"/>
      <c r="T196" s="62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188</v>
      </c>
      <c r="AU196" s="14" t="s">
        <v>72</v>
      </c>
    </row>
    <row r="197" spans="1:65" s="10" customFormat="1">
      <c r="B197" s="178"/>
      <c r="C197" s="179"/>
      <c r="D197" s="173" t="s">
        <v>190</v>
      </c>
      <c r="E197" s="180" t="s">
        <v>19</v>
      </c>
      <c r="F197" s="181" t="s">
        <v>678</v>
      </c>
      <c r="G197" s="179"/>
      <c r="H197" s="182">
        <v>1</v>
      </c>
      <c r="I197" s="183"/>
      <c r="J197" s="179"/>
      <c r="K197" s="179"/>
      <c r="L197" s="184"/>
      <c r="M197" s="210"/>
      <c r="N197" s="211"/>
      <c r="O197" s="211"/>
      <c r="P197" s="211"/>
      <c r="Q197" s="211"/>
      <c r="R197" s="211"/>
      <c r="S197" s="211"/>
      <c r="T197" s="212"/>
      <c r="AT197" s="188" t="s">
        <v>190</v>
      </c>
      <c r="AU197" s="188" t="s">
        <v>72</v>
      </c>
      <c r="AV197" s="10" t="s">
        <v>81</v>
      </c>
      <c r="AW197" s="10" t="s">
        <v>33</v>
      </c>
      <c r="AX197" s="10" t="s">
        <v>79</v>
      </c>
      <c r="AY197" s="188" t="s">
        <v>184</v>
      </c>
    </row>
    <row r="198" spans="1:65" s="2" customFormat="1" ht="6.95" customHeight="1">
      <c r="A198" s="31"/>
      <c r="B198" s="44"/>
      <c r="C198" s="45"/>
      <c r="D198" s="45"/>
      <c r="E198" s="45"/>
      <c r="F198" s="45"/>
      <c r="G198" s="45"/>
      <c r="H198" s="45"/>
      <c r="I198" s="139"/>
      <c r="J198" s="45"/>
      <c r="K198" s="45"/>
      <c r="L198" s="36"/>
      <c r="M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</row>
  </sheetData>
  <sheetProtection algorithmName="SHA-512" hashValue="Ta2dqonoTKlcVU1gcOIlAEnIzsSu0K0WvuUBweCzus0W8bWKsAh0STSSsX8FZ97LO0gJHT/Hd11TXLqyoLdJbg==" saltValue="dfWyoHsCvjfIFvjcNvZLH+gQlNltV9PDwFnMiDrH3uqgKiT3FOpsKPTlv0zg8KoFbTfdOrtipTwH+4IEqINMIQ==" spinCount="100000" sheet="1" objects="1" scenarios="1" formatColumns="0" formatRows="0" autoFilter="0"/>
  <autoFilter ref="C84:K19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topLeftCell="A6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119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622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679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ROUND((SUM(BE85:BE91)),  2)</f>
        <v>0</v>
      </c>
      <c r="G35" s="31"/>
      <c r="H35" s="31"/>
      <c r="I35" s="128">
        <v>0.21</v>
      </c>
      <c r="J35" s="127">
        <f>ROUND(((SUM(BE85:BE91))*I35),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ROUND((SUM(BF85:BF91)),  2)</f>
        <v>0</v>
      </c>
      <c r="G36" s="31"/>
      <c r="H36" s="31"/>
      <c r="I36" s="128">
        <v>0.15</v>
      </c>
      <c r="J36" s="127">
        <f>ROUND(((SUM(BF85:BF91))*I36),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ROUND((SUM(BG85:BG91)),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ROUND((SUM(BH85:BH91)),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ROUND((SUM(BI85:BI91)),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622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5.2 - Materiál objednatele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622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5.2 - Materiál objednatele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SUM(P86:P91)</f>
        <v>0</v>
      </c>
      <c r="Q85" s="69"/>
      <c r="R85" s="157">
        <f>SUM(R86:R91)</f>
        <v>9.0075649999999996</v>
      </c>
      <c r="S85" s="69"/>
      <c r="T85" s="158">
        <f>SUM(T86:T91)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SUM(BK86:BK91)</f>
        <v>0</v>
      </c>
    </row>
    <row r="86" spans="1:65" s="2" customFormat="1" ht="21.75" customHeight="1">
      <c r="A86" s="31"/>
      <c r="B86" s="32"/>
      <c r="C86" s="200" t="s">
        <v>79</v>
      </c>
      <c r="D86" s="200" t="s">
        <v>215</v>
      </c>
      <c r="E86" s="201" t="s">
        <v>492</v>
      </c>
      <c r="F86" s="202" t="s">
        <v>493</v>
      </c>
      <c r="G86" s="203" t="s">
        <v>196</v>
      </c>
      <c r="H86" s="204">
        <v>9.1430000000000007</v>
      </c>
      <c r="I86" s="205"/>
      <c r="J86" s="206">
        <f>ROUND(I86*H86,2)</f>
        <v>0</v>
      </c>
      <c r="K86" s="202" t="s">
        <v>182</v>
      </c>
      <c r="L86" s="207"/>
      <c r="M86" s="208" t="s">
        <v>19</v>
      </c>
      <c r="N86" s="209" t="s">
        <v>43</v>
      </c>
      <c r="O86" s="61"/>
      <c r="P86" s="169">
        <f>O86*H86</f>
        <v>0</v>
      </c>
      <c r="Q86" s="169">
        <v>0.95499999999999996</v>
      </c>
      <c r="R86" s="169">
        <f>Q86*H86</f>
        <v>8.7315649999999998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219</v>
      </c>
      <c r="AT86" s="171" t="s">
        <v>215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680</v>
      </c>
    </row>
    <row r="87" spans="1:65" s="2" customFormat="1">
      <c r="A87" s="31"/>
      <c r="B87" s="32"/>
      <c r="C87" s="33"/>
      <c r="D87" s="173" t="s">
        <v>186</v>
      </c>
      <c r="E87" s="33"/>
      <c r="F87" s="174" t="s">
        <v>493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1.75" customHeight="1">
      <c r="A88" s="31"/>
      <c r="B88" s="32"/>
      <c r="C88" s="200" t="s">
        <v>81</v>
      </c>
      <c r="D88" s="200" t="s">
        <v>215</v>
      </c>
      <c r="E88" s="201" t="s">
        <v>681</v>
      </c>
      <c r="F88" s="202" t="s">
        <v>682</v>
      </c>
      <c r="G88" s="203" t="s">
        <v>225</v>
      </c>
      <c r="H88" s="204">
        <v>1</v>
      </c>
      <c r="I88" s="205"/>
      <c r="J88" s="206">
        <f>ROUND(I88*H88,2)</f>
        <v>0</v>
      </c>
      <c r="K88" s="202" t="s">
        <v>182</v>
      </c>
      <c r="L88" s="207"/>
      <c r="M88" s="208" t="s">
        <v>19</v>
      </c>
      <c r="N88" s="209" t="s">
        <v>43</v>
      </c>
      <c r="O88" s="61"/>
      <c r="P88" s="169">
        <f>O88*H88</f>
        <v>0</v>
      </c>
      <c r="Q88" s="169">
        <v>0.13800000000000001</v>
      </c>
      <c r="R88" s="169">
        <f>Q88*H88</f>
        <v>0.13800000000000001</v>
      </c>
      <c r="S88" s="169">
        <v>0</v>
      </c>
      <c r="T88" s="170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1" t="s">
        <v>219</v>
      </c>
      <c r="AT88" s="171" t="s">
        <v>215</v>
      </c>
      <c r="AU88" s="171" t="s">
        <v>72</v>
      </c>
      <c r="AY88" s="14" t="s">
        <v>184</v>
      </c>
      <c r="BE88" s="172">
        <f>IF(N88="základní",J88,0)</f>
        <v>0</v>
      </c>
      <c r="BF88" s="172">
        <f>IF(N88="snížená",J88,0)</f>
        <v>0</v>
      </c>
      <c r="BG88" s="172">
        <f>IF(N88="zákl. přenesená",J88,0)</f>
        <v>0</v>
      </c>
      <c r="BH88" s="172">
        <f>IF(N88="sníž. přenesená",J88,0)</f>
        <v>0</v>
      </c>
      <c r="BI88" s="172">
        <f>IF(N88="nulová",J88,0)</f>
        <v>0</v>
      </c>
      <c r="BJ88" s="14" t="s">
        <v>79</v>
      </c>
      <c r="BK88" s="172">
        <f>ROUND(I88*H88,2)</f>
        <v>0</v>
      </c>
      <c r="BL88" s="14" t="s">
        <v>183</v>
      </c>
      <c r="BM88" s="171" t="s">
        <v>683</v>
      </c>
    </row>
    <row r="89" spans="1:65" s="2" customFormat="1">
      <c r="A89" s="31"/>
      <c r="B89" s="32"/>
      <c r="C89" s="33"/>
      <c r="D89" s="173" t="s">
        <v>186</v>
      </c>
      <c r="E89" s="33"/>
      <c r="F89" s="174" t="s">
        <v>682</v>
      </c>
      <c r="G89" s="33"/>
      <c r="H89" s="33"/>
      <c r="I89" s="112"/>
      <c r="J89" s="33"/>
      <c r="K89" s="33"/>
      <c r="L89" s="36"/>
      <c r="M89" s="175"/>
      <c r="N89" s="176"/>
      <c r="O89" s="61"/>
      <c r="P89" s="61"/>
      <c r="Q89" s="61"/>
      <c r="R89" s="61"/>
      <c r="S89" s="61"/>
      <c r="T89" s="62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4" t="s">
        <v>186</v>
      </c>
      <c r="AU89" s="14" t="s">
        <v>72</v>
      </c>
    </row>
    <row r="90" spans="1:65" s="2" customFormat="1" ht="21.75" customHeight="1">
      <c r="A90" s="31"/>
      <c r="B90" s="32"/>
      <c r="C90" s="200" t="s">
        <v>201</v>
      </c>
      <c r="D90" s="200" t="s">
        <v>215</v>
      </c>
      <c r="E90" s="201" t="s">
        <v>684</v>
      </c>
      <c r="F90" s="202" t="s">
        <v>685</v>
      </c>
      <c r="G90" s="203" t="s">
        <v>225</v>
      </c>
      <c r="H90" s="204">
        <v>1</v>
      </c>
      <c r="I90" s="205"/>
      <c r="J90" s="206">
        <f>ROUND(I90*H90,2)</f>
        <v>0</v>
      </c>
      <c r="K90" s="202" t="s">
        <v>182</v>
      </c>
      <c r="L90" s="207"/>
      <c r="M90" s="208" t="s">
        <v>19</v>
      </c>
      <c r="N90" s="209" t="s">
        <v>43</v>
      </c>
      <c r="O90" s="61"/>
      <c r="P90" s="169">
        <f>O90*H90</f>
        <v>0</v>
      </c>
      <c r="Q90" s="169">
        <v>0.13800000000000001</v>
      </c>
      <c r="R90" s="169">
        <f>Q90*H90</f>
        <v>0.13800000000000001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219</v>
      </c>
      <c r="AT90" s="171" t="s">
        <v>215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686</v>
      </c>
    </row>
    <row r="91" spans="1:65" s="2" customFormat="1">
      <c r="A91" s="31"/>
      <c r="B91" s="32"/>
      <c r="C91" s="33"/>
      <c r="D91" s="173" t="s">
        <v>186</v>
      </c>
      <c r="E91" s="33"/>
      <c r="F91" s="174" t="s">
        <v>685</v>
      </c>
      <c r="G91" s="33"/>
      <c r="H91" s="33"/>
      <c r="I91" s="112"/>
      <c r="J91" s="33"/>
      <c r="K91" s="33"/>
      <c r="L91" s="36"/>
      <c r="M91" s="213"/>
      <c r="N91" s="214"/>
      <c r="O91" s="215"/>
      <c r="P91" s="215"/>
      <c r="Q91" s="215"/>
      <c r="R91" s="215"/>
      <c r="S91" s="215"/>
      <c r="T91" s="216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2" customFormat="1" ht="6.95" customHeight="1">
      <c r="A92" s="31"/>
      <c r="B92" s="44"/>
      <c r="C92" s="45"/>
      <c r="D92" s="45"/>
      <c r="E92" s="45"/>
      <c r="F92" s="45"/>
      <c r="G92" s="45"/>
      <c r="H92" s="45"/>
      <c r="I92" s="139"/>
      <c r="J92" s="45"/>
      <c r="K92" s="45"/>
      <c r="L92" s="36"/>
      <c r="M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</sheetData>
  <sheetProtection algorithmName="SHA-512" hashValue="mE39C884vW8zk8IqMBuTfvCapt1NzaILv11iPPYO4ikltX+EEM8yrwmFvyBab57b0zP5zEU/XD7TRgksIdPBgA==" saltValue="lWRh51DSYGRFTGq3xAGw0Ti+NXWXDLSPSU5TNyctlAf48Dnl1Be17WRknhnkNNxLJVf4SQTd4INIbIznzE5GqQ==" spinCount="100000" sheet="1" objects="1" scenarios="1" formatColumns="0" formatRows="0" autoFilter="0"/>
  <autoFilter ref="C84:K91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topLeftCell="A187" workbookViewId="0">
      <selection activeCell="H133" sqref="H13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124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687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688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ROUND((SUM(BE85:BE192)),  2)</f>
        <v>0</v>
      </c>
      <c r="G35" s="31"/>
      <c r="H35" s="31"/>
      <c r="I35" s="128">
        <v>0.21</v>
      </c>
      <c r="J35" s="127">
        <f>ROUND(((SUM(BE85:BE192))*I35),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ROUND((SUM(BF85:BF192)),  2)</f>
        <v>0</v>
      </c>
      <c r="G36" s="31"/>
      <c r="H36" s="31"/>
      <c r="I36" s="128">
        <v>0.15</v>
      </c>
      <c r="J36" s="127">
        <f>ROUND(((SUM(BF85:BF192))*I36),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ROUND((SUM(BG85:BG192)),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ROUND((SUM(BH85:BH192)),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ROUND((SUM(BI85:BI192)),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687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6.1 - Oprava výhybky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687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6.1 - Oprava výhybky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SUM(P86:P192)</f>
        <v>0</v>
      </c>
      <c r="Q85" s="69"/>
      <c r="R85" s="157">
        <f>SUM(R86:R192)</f>
        <v>63.927</v>
      </c>
      <c r="S85" s="69"/>
      <c r="T85" s="158">
        <f>SUM(T86:T192)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SUM(BK86:BK192)</f>
        <v>0</v>
      </c>
    </row>
    <row r="86" spans="1:65" s="2" customFormat="1" ht="21.75" customHeight="1">
      <c r="A86" s="31"/>
      <c r="B86" s="32"/>
      <c r="C86" s="160" t="s">
        <v>79</v>
      </c>
      <c r="D86" s="160" t="s">
        <v>178</v>
      </c>
      <c r="E86" s="161" t="s">
        <v>179</v>
      </c>
      <c r="F86" s="162" t="s">
        <v>180</v>
      </c>
      <c r="G86" s="163" t="s">
        <v>181</v>
      </c>
      <c r="H86" s="164">
        <v>82</v>
      </c>
      <c r="I86" s="165"/>
      <c r="J86" s="166">
        <f>ROUND(I86*H86,2)</f>
        <v>0</v>
      </c>
      <c r="K86" s="162" t="s">
        <v>182</v>
      </c>
      <c r="L86" s="36"/>
      <c r="M86" s="167" t="s">
        <v>19</v>
      </c>
      <c r="N86" s="168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183</v>
      </c>
      <c r="AT86" s="171" t="s">
        <v>178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689</v>
      </c>
    </row>
    <row r="87" spans="1:65" s="2" customFormat="1" ht="19.5">
      <c r="A87" s="31"/>
      <c r="B87" s="32"/>
      <c r="C87" s="33"/>
      <c r="D87" s="173" t="s">
        <v>186</v>
      </c>
      <c r="E87" s="33"/>
      <c r="F87" s="174" t="s">
        <v>187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9.25">
      <c r="A88" s="31"/>
      <c r="B88" s="32"/>
      <c r="C88" s="33"/>
      <c r="D88" s="173" t="s">
        <v>188</v>
      </c>
      <c r="E88" s="33"/>
      <c r="F88" s="177" t="s">
        <v>189</v>
      </c>
      <c r="G88" s="33"/>
      <c r="H88" s="33"/>
      <c r="I88" s="112"/>
      <c r="J88" s="33"/>
      <c r="K88" s="33"/>
      <c r="L88" s="36"/>
      <c r="M88" s="175"/>
      <c r="N88" s="176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188</v>
      </c>
      <c r="AU88" s="14" t="s">
        <v>72</v>
      </c>
    </row>
    <row r="89" spans="1:65" s="10" customFormat="1">
      <c r="B89" s="178"/>
      <c r="C89" s="179"/>
      <c r="D89" s="173" t="s">
        <v>190</v>
      </c>
      <c r="E89" s="180" t="s">
        <v>19</v>
      </c>
      <c r="F89" s="181" t="s">
        <v>690</v>
      </c>
      <c r="G89" s="179"/>
      <c r="H89" s="182">
        <v>82</v>
      </c>
      <c r="I89" s="183"/>
      <c r="J89" s="179"/>
      <c r="K89" s="179"/>
      <c r="L89" s="184"/>
      <c r="M89" s="185"/>
      <c r="N89" s="186"/>
      <c r="O89" s="186"/>
      <c r="P89" s="186"/>
      <c r="Q89" s="186"/>
      <c r="R89" s="186"/>
      <c r="S89" s="186"/>
      <c r="T89" s="187"/>
      <c r="AT89" s="188" t="s">
        <v>190</v>
      </c>
      <c r="AU89" s="188" t="s">
        <v>72</v>
      </c>
      <c r="AV89" s="10" t="s">
        <v>81</v>
      </c>
      <c r="AW89" s="10" t="s">
        <v>33</v>
      </c>
      <c r="AX89" s="10" t="s">
        <v>79</v>
      </c>
      <c r="AY89" s="188" t="s">
        <v>184</v>
      </c>
    </row>
    <row r="90" spans="1:65" s="2" customFormat="1" ht="21.75" customHeight="1">
      <c r="A90" s="31"/>
      <c r="B90" s="32"/>
      <c r="C90" s="160" t="s">
        <v>81</v>
      </c>
      <c r="D90" s="160" t="s">
        <v>178</v>
      </c>
      <c r="E90" s="161" t="s">
        <v>342</v>
      </c>
      <c r="F90" s="162" t="s">
        <v>343</v>
      </c>
      <c r="G90" s="163" t="s">
        <v>181</v>
      </c>
      <c r="H90" s="164">
        <v>82</v>
      </c>
      <c r="I90" s="165"/>
      <c r="J90" s="166">
        <f>ROUND(I90*H90,2)</f>
        <v>0</v>
      </c>
      <c r="K90" s="162" t="s">
        <v>182</v>
      </c>
      <c r="L90" s="36"/>
      <c r="M90" s="167" t="s">
        <v>19</v>
      </c>
      <c r="N90" s="168" t="s">
        <v>43</v>
      </c>
      <c r="O90" s="61"/>
      <c r="P90" s="169">
        <f>O90*H90</f>
        <v>0</v>
      </c>
      <c r="Q90" s="169">
        <v>0</v>
      </c>
      <c r="R90" s="169">
        <f>Q90*H90</f>
        <v>0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183</v>
      </c>
      <c r="AT90" s="171" t="s">
        <v>178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691</v>
      </c>
    </row>
    <row r="91" spans="1:65" s="2" customFormat="1" ht="29.25">
      <c r="A91" s="31"/>
      <c r="B91" s="32"/>
      <c r="C91" s="33"/>
      <c r="D91" s="173" t="s">
        <v>186</v>
      </c>
      <c r="E91" s="33"/>
      <c r="F91" s="174" t="s">
        <v>345</v>
      </c>
      <c r="G91" s="33"/>
      <c r="H91" s="33"/>
      <c r="I91" s="112"/>
      <c r="J91" s="33"/>
      <c r="K91" s="33"/>
      <c r="L91" s="36"/>
      <c r="M91" s="175"/>
      <c r="N91" s="176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2" customFormat="1" ht="29.25">
      <c r="A92" s="31"/>
      <c r="B92" s="32"/>
      <c r="C92" s="33"/>
      <c r="D92" s="173" t="s">
        <v>188</v>
      </c>
      <c r="E92" s="33"/>
      <c r="F92" s="177" t="s">
        <v>346</v>
      </c>
      <c r="G92" s="33"/>
      <c r="H92" s="33"/>
      <c r="I92" s="112"/>
      <c r="J92" s="33"/>
      <c r="K92" s="33"/>
      <c r="L92" s="36"/>
      <c r="M92" s="175"/>
      <c r="N92" s="176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188</v>
      </c>
      <c r="AU92" s="14" t="s">
        <v>72</v>
      </c>
    </row>
    <row r="93" spans="1:65" s="2" customFormat="1" ht="21.75" customHeight="1">
      <c r="A93" s="31"/>
      <c r="B93" s="32"/>
      <c r="C93" s="160" t="s">
        <v>201</v>
      </c>
      <c r="D93" s="160" t="s">
        <v>178</v>
      </c>
      <c r="E93" s="161" t="s">
        <v>347</v>
      </c>
      <c r="F93" s="162" t="s">
        <v>348</v>
      </c>
      <c r="G93" s="163" t="s">
        <v>196</v>
      </c>
      <c r="H93" s="164">
        <v>3.28</v>
      </c>
      <c r="I93" s="165"/>
      <c r="J93" s="166">
        <f>ROUND(I93*H93,2)</f>
        <v>0</v>
      </c>
      <c r="K93" s="162" t="s">
        <v>182</v>
      </c>
      <c r="L93" s="36"/>
      <c r="M93" s="167" t="s">
        <v>19</v>
      </c>
      <c r="N93" s="168" t="s">
        <v>43</v>
      </c>
      <c r="O93" s="61"/>
      <c r="P93" s="169">
        <f>O93*H93</f>
        <v>0</v>
      </c>
      <c r="Q93" s="169">
        <v>0</v>
      </c>
      <c r="R93" s="169">
        <f>Q93*H93</f>
        <v>0</v>
      </c>
      <c r="S93" s="169">
        <v>0</v>
      </c>
      <c r="T93" s="170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1" t="s">
        <v>183</v>
      </c>
      <c r="AT93" s="171" t="s">
        <v>178</v>
      </c>
      <c r="AU93" s="171" t="s">
        <v>72</v>
      </c>
      <c r="AY93" s="14" t="s">
        <v>184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4" t="s">
        <v>79</v>
      </c>
      <c r="BK93" s="172">
        <f>ROUND(I93*H93,2)</f>
        <v>0</v>
      </c>
      <c r="BL93" s="14" t="s">
        <v>183</v>
      </c>
      <c r="BM93" s="171" t="s">
        <v>692</v>
      </c>
    </row>
    <row r="94" spans="1:65" s="2" customFormat="1" ht="29.25">
      <c r="A94" s="31"/>
      <c r="B94" s="32"/>
      <c r="C94" s="33"/>
      <c r="D94" s="173" t="s">
        <v>186</v>
      </c>
      <c r="E94" s="33"/>
      <c r="F94" s="174" t="s">
        <v>350</v>
      </c>
      <c r="G94" s="33"/>
      <c r="H94" s="33"/>
      <c r="I94" s="112"/>
      <c r="J94" s="33"/>
      <c r="K94" s="33"/>
      <c r="L94" s="36"/>
      <c r="M94" s="175"/>
      <c r="N94" s="176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186</v>
      </c>
      <c r="AU94" s="14" t="s">
        <v>72</v>
      </c>
    </row>
    <row r="95" spans="1:65" s="2" customFormat="1" ht="39">
      <c r="A95" s="31"/>
      <c r="B95" s="32"/>
      <c r="C95" s="33"/>
      <c r="D95" s="173" t="s">
        <v>188</v>
      </c>
      <c r="E95" s="33"/>
      <c r="F95" s="177" t="s">
        <v>351</v>
      </c>
      <c r="G95" s="33"/>
      <c r="H95" s="33"/>
      <c r="I95" s="112"/>
      <c r="J95" s="33"/>
      <c r="K95" s="33"/>
      <c r="L95" s="36"/>
      <c r="M95" s="175"/>
      <c r="N95" s="176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188</v>
      </c>
      <c r="AU95" s="14" t="s">
        <v>72</v>
      </c>
    </row>
    <row r="96" spans="1:65" s="10" customFormat="1">
      <c r="B96" s="178"/>
      <c r="C96" s="179"/>
      <c r="D96" s="173" t="s">
        <v>190</v>
      </c>
      <c r="E96" s="180" t="s">
        <v>19</v>
      </c>
      <c r="F96" s="181" t="s">
        <v>693</v>
      </c>
      <c r="G96" s="179"/>
      <c r="H96" s="182">
        <v>3.28</v>
      </c>
      <c r="I96" s="183"/>
      <c r="J96" s="179"/>
      <c r="K96" s="179"/>
      <c r="L96" s="184"/>
      <c r="M96" s="185"/>
      <c r="N96" s="186"/>
      <c r="O96" s="186"/>
      <c r="P96" s="186"/>
      <c r="Q96" s="186"/>
      <c r="R96" s="186"/>
      <c r="S96" s="186"/>
      <c r="T96" s="187"/>
      <c r="AT96" s="188" t="s">
        <v>190</v>
      </c>
      <c r="AU96" s="188" t="s">
        <v>72</v>
      </c>
      <c r="AV96" s="10" t="s">
        <v>81</v>
      </c>
      <c r="AW96" s="10" t="s">
        <v>33</v>
      </c>
      <c r="AX96" s="10" t="s">
        <v>79</v>
      </c>
      <c r="AY96" s="188" t="s">
        <v>184</v>
      </c>
    </row>
    <row r="97" spans="1:65" s="2" customFormat="1" ht="21.75" customHeight="1">
      <c r="A97" s="31"/>
      <c r="B97" s="32"/>
      <c r="C97" s="200" t="s">
        <v>183</v>
      </c>
      <c r="D97" s="200" t="s">
        <v>215</v>
      </c>
      <c r="E97" s="201" t="s">
        <v>353</v>
      </c>
      <c r="F97" s="202" t="s">
        <v>354</v>
      </c>
      <c r="G97" s="203" t="s">
        <v>218</v>
      </c>
      <c r="H97" s="204">
        <v>4.92</v>
      </c>
      <c r="I97" s="205"/>
      <c r="J97" s="206">
        <f>ROUND(I97*H97,2)</f>
        <v>0</v>
      </c>
      <c r="K97" s="202" t="s">
        <v>182</v>
      </c>
      <c r="L97" s="207"/>
      <c r="M97" s="208" t="s">
        <v>19</v>
      </c>
      <c r="N97" s="209" t="s">
        <v>43</v>
      </c>
      <c r="O97" s="61"/>
      <c r="P97" s="169">
        <f>O97*H97</f>
        <v>0</v>
      </c>
      <c r="Q97" s="169">
        <v>1</v>
      </c>
      <c r="R97" s="169">
        <f>Q97*H97</f>
        <v>4.92</v>
      </c>
      <c r="S97" s="169">
        <v>0</v>
      </c>
      <c r="T97" s="170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1" t="s">
        <v>219</v>
      </c>
      <c r="AT97" s="171" t="s">
        <v>215</v>
      </c>
      <c r="AU97" s="171" t="s">
        <v>72</v>
      </c>
      <c r="AY97" s="14" t="s">
        <v>184</v>
      </c>
      <c r="BE97" s="172">
        <f>IF(N97="základní",J97,0)</f>
        <v>0</v>
      </c>
      <c r="BF97" s="172">
        <f>IF(N97="snížená",J97,0)</f>
        <v>0</v>
      </c>
      <c r="BG97" s="172">
        <f>IF(N97="zákl. přenesená",J97,0)</f>
        <v>0</v>
      </c>
      <c r="BH97" s="172">
        <f>IF(N97="sníž. přenesená",J97,0)</f>
        <v>0</v>
      </c>
      <c r="BI97" s="172">
        <f>IF(N97="nulová",J97,0)</f>
        <v>0</v>
      </c>
      <c r="BJ97" s="14" t="s">
        <v>79</v>
      </c>
      <c r="BK97" s="172">
        <f>ROUND(I97*H97,2)</f>
        <v>0</v>
      </c>
      <c r="BL97" s="14" t="s">
        <v>183</v>
      </c>
      <c r="BM97" s="171" t="s">
        <v>694</v>
      </c>
    </row>
    <row r="98" spans="1:65" s="2" customFormat="1">
      <c r="A98" s="31"/>
      <c r="B98" s="32"/>
      <c r="C98" s="33"/>
      <c r="D98" s="173" t="s">
        <v>186</v>
      </c>
      <c r="E98" s="33"/>
      <c r="F98" s="174" t="s">
        <v>354</v>
      </c>
      <c r="G98" s="33"/>
      <c r="H98" s="33"/>
      <c r="I98" s="112"/>
      <c r="J98" s="33"/>
      <c r="K98" s="33"/>
      <c r="L98" s="36"/>
      <c r="M98" s="175"/>
      <c r="N98" s="176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4" t="s">
        <v>186</v>
      </c>
      <c r="AU98" s="14" t="s">
        <v>72</v>
      </c>
    </row>
    <row r="99" spans="1:65" s="10" customFormat="1">
      <c r="B99" s="178"/>
      <c r="C99" s="179"/>
      <c r="D99" s="173" t="s">
        <v>190</v>
      </c>
      <c r="E99" s="180" t="s">
        <v>19</v>
      </c>
      <c r="F99" s="181" t="s">
        <v>695</v>
      </c>
      <c r="G99" s="179"/>
      <c r="H99" s="182">
        <v>4.92</v>
      </c>
      <c r="I99" s="183"/>
      <c r="J99" s="179"/>
      <c r="K99" s="179"/>
      <c r="L99" s="184"/>
      <c r="M99" s="185"/>
      <c r="N99" s="186"/>
      <c r="O99" s="186"/>
      <c r="P99" s="186"/>
      <c r="Q99" s="186"/>
      <c r="R99" s="186"/>
      <c r="S99" s="186"/>
      <c r="T99" s="187"/>
      <c r="AT99" s="188" t="s">
        <v>190</v>
      </c>
      <c r="AU99" s="188" t="s">
        <v>72</v>
      </c>
      <c r="AV99" s="10" t="s">
        <v>81</v>
      </c>
      <c r="AW99" s="10" t="s">
        <v>33</v>
      </c>
      <c r="AX99" s="10" t="s">
        <v>79</v>
      </c>
      <c r="AY99" s="188" t="s">
        <v>184</v>
      </c>
    </row>
    <row r="100" spans="1:65" s="2" customFormat="1" ht="21.75" customHeight="1">
      <c r="A100" s="31"/>
      <c r="B100" s="32"/>
      <c r="C100" s="160" t="s">
        <v>214</v>
      </c>
      <c r="D100" s="160" t="s">
        <v>178</v>
      </c>
      <c r="E100" s="161" t="s">
        <v>357</v>
      </c>
      <c r="F100" s="162" t="s">
        <v>358</v>
      </c>
      <c r="G100" s="163" t="s">
        <v>196</v>
      </c>
      <c r="H100" s="164">
        <v>44.6</v>
      </c>
      <c r="I100" s="165"/>
      <c r="J100" s="166">
        <f>ROUND(I100*H100,2)</f>
        <v>0</v>
      </c>
      <c r="K100" s="162" t="s">
        <v>182</v>
      </c>
      <c r="L100" s="36"/>
      <c r="M100" s="167" t="s">
        <v>19</v>
      </c>
      <c r="N100" s="168" t="s">
        <v>43</v>
      </c>
      <c r="O100" s="61"/>
      <c r="P100" s="169">
        <f>O100*H100</f>
        <v>0</v>
      </c>
      <c r="Q100" s="169">
        <v>0</v>
      </c>
      <c r="R100" s="169">
        <f>Q100*H100</f>
        <v>0</v>
      </c>
      <c r="S100" s="169">
        <v>0</v>
      </c>
      <c r="T100" s="170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1" t="s">
        <v>183</v>
      </c>
      <c r="AT100" s="171" t="s">
        <v>178</v>
      </c>
      <c r="AU100" s="171" t="s">
        <v>72</v>
      </c>
      <c r="AY100" s="14" t="s">
        <v>184</v>
      </c>
      <c r="BE100" s="172">
        <f>IF(N100="základní",J100,0)</f>
        <v>0</v>
      </c>
      <c r="BF100" s="172">
        <f>IF(N100="snížená",J100,0)</f>
        <v>0</v>
      </c>
      <c r="BG100" s="172">
        <f>IF(N100="zákl. přenesená",J100,0)</f>
        <v>0</v>
      </c>
      <c r="BH100" s="172">
        <f>IF(N100="sníž. přenesená",J100,0)</f>
        <v>0</v>
      </c>
      <c r="BI100" s="172">
        <f>IF(N100="nulová",J100,0)</f>
        <v>0</v>
      </c>
      <c r="BJ100" s="14" t="s">
        <v>79</v>
      </c>
      <c r="BK100" s="172">
        <f>ROUND(I100*H100,2)</f>
        <v>0</v>
      </c>
      <c r="BL100" s="14" t="s">
        <v>183</v>
      </c>
      <c r="BM100" s="171" t="s">
        <v>696</v>
      </c>
    </row>
    <row r="101" spans="1:65" s="2" customFormat="1" ht="39">
      <c r="A101" s="31"/>
      <c r="B101" s="32"/>
      <c r="C101" s="33"/>
      <c r="D101" s="173" t="s">
        <v>186</v>
      </c>
      <c r="E101" s="33"/>
      <c r="F101" s="174" t="s">
        <v>360</v>
      </c>
      <c r="G101" s="33"/>
      <c r="H101" s="33"/>
      <c r="I101" s="112"/>
      <c r="J101" s="33"/>
      <c r="K101" s="33"/>
      <c r="L101" s="36"/>
      <c r="M101" s="175"/>
      <c r="N101" s="176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186</v>
      </c>
      <c r="AU101" s="14" t="s">
        <v>72</v>
      </c>
    </row>
    <row r="102" spans="1:65" s="2" customFormat="1" ht="48.75">
      <c r="A102" s="31"/>
      <c r="B102" s="32"/>
      <c r="C102" s="33"/>
      <c r="D102" s="173" t="s">
        <v>188</v>
      </c>
      <c r="E102" s="33"/>
      <c r="F102" s="177" t="s">
        <v>361</v>
      </c>
      <c r="G102" s="33"/>
      <c r="H102" s="33"/>
      <c r="I102" s="112"/>
      <c r="J102" s="33"/>
      <c r="K102" s="33"/>
      <c r="L102" s="36"/>
      <c r="M102" s="175"/>
      <c r="N102" s="176"/>
      <c r="O102" s="61"/>
      <c r="P102" s="61"/>
      <c r="Q102" s="61"/>
      <c r="R102" s="61"/>
      <c r="S102" s="61"/>
      <c r="T102" s="62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4" t="s">
        <v>188</v>
      </c>
      <c r="AU102" s="14" t="s">
        <v>72</v>
      </c>
    </row>
    <row r="103" spans="1:65" s="10" customFormat="1">
      <c r="B103" s="178"/>
      <c r="C103" s="179"/>
      <c r="D103" s="173" t="s">
        <v>190</v>
      </c>
      <c r="E103" s="180" t="s">
        <v>19</v>
      </c>
      <c r="F103" s="181" t="s">
        <v>697</v>
      </c>
      <c r="G103" s="179"/>
      <c r="H103" s="182">
        <v>35</v>
      </c>
      <c r="I103" s="183"/>
      <c r="J103" s="179"/>
      <c r="K103" s="179"/>
      <c r="L103" s="184"/>
      <c r="M103" s="185"/>
      <c r="N103" s="186"/>
      <c r="O103" s="186"/>
      <c r="P103" s="186"/>
      <c r="Q103" s="186"/>
      <c r="R103" s="186"/>
      <c r="S103" s="186"/>
      <c r="T103" s="187"/>
      <c r="AT103" s="188" t="s">
        <v>190</v>
      </c>
      <c r="AU103" s="188" t="s">
        <v>72</v>
      </c>
      <c r="AV103" s="10" t="s">
        <v>81</v>
      </c>
      <c r="AW103" s="10" t="s">
        <v>33</v>
      </c>
      <c r="AX103" s="10" t="s">
        <v>72</v>
      </c>
      <c r="AY103" s="188" t="s">
        <v>184</v>
      </c>
    </row>
    <row r="104" spans="1:65" s="10" customFormat="1">
      <c r="B104" s="178"/>
      <c r="C104" s="179"/>
      <c r="D104" s="173" t="s">
        <v>190</v>
      </c>
      <c r="E104" s="180" t="s">
        <v>19</v>
      </c>
      <c r="F104" s="181" t="s">
        <v>698</v>
      </c>
      <c r="G104" s="179"/>
      <c r="H104" s="182">
        <v>9.6</v>
      </c>
      <c r="I104" s="183"/>
      <c r="J104" s="179"/>
      <c r="K104" s="179"/>
      <c r="L104" s="184"/>
      <c r="M104" s="185"/>
      <c r="N104" s="186"/>
      <c r="O104" s="186"/>
      <c r="P104" s="186"/>
      <c r="Q104" s="186"/>
      <c r="R104" s="186"/>
      <c r="S104" s="186"/>
      <c r="T104" s="187"/>
      <c r="AT104" s="188" t="s">
        <v>190</v>
      </c>
      <c r="AU104" s="188" t="s">
        <v>72</v>
      </c>
      <c r="AV104" s="10" t="s">
        <v>81</v>
      </c>
      <c r="AW104" s="10" t="s">
        <v>33</v>
      </c>
      <c r="AX104" s="10" t="s">
        <v>72</v>
      </c>
      <c r="AY104" s="188" t="s">
        <v>184</v>
      </c>
    </row>
    <row r="105" spans="1:65" s="11" customFormat="1">
      <c r="B105" s="189"/>
      <c r="C105" s="190"/>
      <c r="D105" s="173" t="s">
        <v>190</v>
      </c>
      <c r="E105" s="191" t="s">
        <v>19</v>
      </c>
      <c r="F105" s="192" t="s">
        <v>193</v>
      </c>
      <c r="G105" s="190"/>
      <c r="H105" s="193">
        <v>44.6</v>
      </c>
      <c r="I105" s="194"/>
      <c r="J105" s="190"/>
      <c r="K105" s="190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190</v>
      </c>
      <c r="AU105" s="199" t="s">
        <v>72</v>
      </c>
      <c r="AV105" s="11" t="s">
        <v>183</v>
      </c>
      <c r="AW105" s="11" t="s">
        <v>33</v>
      </c>
      <c r="AX105" s="11" t="s">
        <v>79</v>
      </c>
      <c r="AY105" s="199" t="s">
        <v>184</v>
      </c>
    </row>
    <row r="106" spans="1:65" s="2" customFormat="1" ht="21.75" customHeight="1">
      <c r="A106" s="31"/>
      <c r="B106" s="32"/>
      <c r="C106" s="160" t="s">
        <v>222</v>
      </c>
      <c r="D106" s="160" t="s">
        <v>178</v>
      </c>
      <c r="E106" s="161" t="s">
        <v>364</v>
      </c>
      <c r="F106" s="162" t="s">
        <v>365</v>
      </c>
      <c r="G106" s="163" t="s">
        <v>196</v>
      </c>
      <c r="H106" s="164">
        <v>35</v>
      </c>
      <c r="I106" s="165"/>
      <c r="J106" s="166">
        <f>ROUND(I106*H106,2)</f>
        <v>0</v>
      </c>
      <c r="K106" s="162" t="s">
        <v>182</v>
      </c>
      <c r="L106" s="36"/>
      <c r="M106" s="167" t="s">
        <v>19</v>
      </c>
      <c r="N106" s="168" t="s">
        <v>43</v>
      </c>
      <c r="O106" s="61"/>
      <c r="P106" s="169">
        <f>O106*H106</f>
        <v>0</v>
      </c>
      <c r="Q106" s="169">
        <v>0</v>
      </c>
      <c r="R106" s="169">
        <f>Q106*H106</f>
        <v>0</v>
      </c>
      <c r="S106" s="169">
        <v>0</v>
      </c>
      <c r="T106" s="170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1" t="s">
        <v>183</v>
      </c>
      <c r="AT106" s="171" t="s">
        <v>178</v>
      </c>
      <c r="AU106" s="171" t="s">
        <v>72</v>
      </c>
      <c r="AY106" s="14" t="s">
        <v>184</v>
      </c>
      <c r="BE106" s="172">
        <f>IF(N106="základní",J106,0)</f>
        <v>0</v>
      </c>
      <c r="BF106" s="172">
        <f>IF(N106="snížená",J106,0)</f>
        <v>0</v>
      </c>
      <c r="BG106" s="172">
        <f>IF(N106="zákl. přenesená",J106,0)</f>
        <v>0</v>
      </c>
      <c r="BH106" s="172">
        <f>IF(N106="sníž. přenesená",J106,0)</f>
        <v>0</v>
      </c>
      <c r="BI106" s="172">
        <f>IF(N106="nulová",J106,0)</f>
        <v>0</v>
      </c>
      <c r="BJ106" s="14" t="s">
        <v>79</v>
      </c>
      <c r="BK106" s="172">
        <f>ROUND(I106*H106,2)</f>
        <v>0</v>
      </c>
      <c r="BL106" s="14" t="s">
        <v>183</v>
      </c>
      <c r="BM106" s="171" t="s">
        <v>699</v>
      </c>
    </row>
    <row r="107" spans="1:65" s="2" customFormat="1" ht="29.25">
      <c r="A107" s="31"/>
      <c r="B107" s="32"/>
      <c r="C107" s="33"/>
      <c r="D107" s="173" t="s">
        <v>186</v>
      </c>
      <c r="E107" s="33"/>
      <c r="F107" s="174" t="s">
        <v>367</v>
      </c>
      <c r="G107" s="33"/>
      <c r="H107" s="33"/>
      <c r="I107" s="112"/>
      <c r="J107" s="33"/>
      <c r="K107" s="33"/>
      <c r="L107" s="36"/>
      <c r="M107" s="175"/>
      <c r="N107" s="176"/>
      <c r="O107" s="61"/>
      <c r="P107" s="61"/>
      <c r="Q107" s="61"/>
      <c r="R107" s="61"/>
      <c r="S107" s="61"/>
      <c r="T107" s="62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4" t="s">
        <v>186</v>
      </c>
      <c r="AU107" s="14" t="s">
        <v>72</v>
      </c>
    </row>
    <row r="108" spans="1:65" s="2" customFormat="1" ht="39">
      <c r="A108" s="31"/>
      <c r="B108" s="32"/>
      <c r="C108" s="33"/>
      <c r="D108" s="173" t="s">
        <v>188</v>
      </c>
      <c r="E108" s="33"/>
      <c r="F108" s="177" t="s">
        <v>212</v>
      </c>
      <c r="G108" s="33"/>
      <c r="H108" s="33"/>
      <c r="I108" s="112"/>
      <c r="J108" s="33"/>
      <c r="K108" s="33"/>
      <c r="L108" s="36"/>
      <c r="M108" s="175"/>
      <c r="N108" s="176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188</v>
      </c>
      <c r="AU108" s="14" t="s">
        <v>72</v>
      </c>
    </row>
    <row r="109" spans="1:65" s="2" customFormat="1" ht="21.75" customHeight="1">
      <c r="A109" s="31"/>
      <c r="B109" s="32"/>
      <c r="C109" s="160" t="s">
        <v>229</v>
      </c>
      <c r="D109" s="160" t="s">
        <v>178</v>
      </c>
      <c r="E109" s="161" t="s">
        <v>208</v>
      </c>
      <c r="F109" s="162" t="s">
        <v>209</v>
      </c>
      <c r="G109" s="163" t="s">
        <v>196</v>
      </c>
      <c r="H109" s="164">
        <v>9.6</v>
      </c>
      <c r="I109" s="165"/>
      <c r="J109" s="166">
        <f>ROUND(I109*H109,2)</f>
        <v>0</v>
      </c>
      <c r="K109" s="162" t="s">
        <v>182</v>
      </c>
      <c r="L109" s="36"/>
      <c r="M109" s="167" t="s">
        <v>19</v>
      </c>
      <c r="N109" s="168" t="s">
        <v>43</v>
      </c>
      <c r="O109" s="61"/>
      <c r="P109" s="169">
        <f>O109*H109</f>
        <v>0</v>
      </c>
      <c r="Q109" s="169">
        <v>0</v>
      </c>
      <c r="R109" s="169">
        <f>Q109*H109</f>
        <v>0</v>
      </c>
      <c r="S109" s="169">
        <v>0</v>
      </c>
      <c r="T109" s="170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1" t="s">
        <v>183</v>
      </c>
      <c r="AT109" s="171" t="s">
        <v>178</v>
      </c>
      <c r="AU109" s="171" t="s">
        <v>72</v>
      </c>
      <c r="AY109" s="14" t="s">
        <v>184</v>
      </c>
      <c r="BE109" s="172">
        <f>IF(N109="základní",J109,0)</f>
        <v>0</v>
      </c>
      <c r="BF109" s="172">
        <f>IF(N109="snížená",J109,0)</f>
        <v>0</v>
      </c>
      <c r="BG109" s="172">
        <f>IF(N109="zákl. přenesená",J109,0)</f>
        <v>0</v>
      </c>
      <c r="BH109" s="172">
        <f>IF(N109="sníž. přenesená",J109,0)</f>
        <v>0</v>
      </c>
      <c r="BI109" s="172">
        <f>IF(N109="nulová",J109,0)</f>
        <v>0</v>
      </c>
      <c r="BJ109" s="14" t="s">
        <v>79</v>
      </c>
      <c r="BK109" s="172">
        <f>ROUND(I109*H109,2)</f>
        <v>0</v>
      </c>
      <c r="BL109" s="14" t="s">
        <v>183</v>
      </c>
      <c r="BM109" s="171" t="s">
        <v>700</v>
      </c>
    </row>
    <row r="110" spans="1:65" s="2" customFormat="1" ht="19.5">
      <c r="A110" s="31"/>
      <c r="B110" s="32"/>
      <c r="C110" s="33"/>
      <c r="D110" s="173" t="s">
        <v>186</v>
      </c>
      <c r="E110" s="33"/>
      <c r="F110" s="174" t="s">
        <v>211</v>
      </c>
      <c r="G110" s="33"/>
      <c r="H110" s="33"/>
      <c r="I110" s="112"/>
      <c r="J110" s="33"/>
      <c r="K110" s="33"/>
      <c r="L110" s="36"/>
      <c r="M110" s="175"/>
      <c r="N110" s="176"/>
      <c r="O110" s="61"/>
      <c r="P110" s="61"/>
      <c r="Q110" s="61"/>
      <c r="R110" s="61"/>
      <c r="S110" s="61"/>
      <c r="T110" s="62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4" t="s">
        <v>186</v>
      </c>
      <c r="AU110" s="14" t="s">
        <v>72</v>
      </c>
    </row>
    <row r="111" spans="1:65" s="2" customFormat="1" ht="39">
      <c r="A111" s="31"/>
      <c r="B111" s="32"/>
      <c r="C111" s="33"/>
      <c r="D111" s="173" t="s">
        <v>188</v>
      </c>
      <c r="E111" s="33"/>
      <c r="F111" s="177" t="s">
        <v>212</v>
      </c>
      <c r="G111" s="33"/>
      <c r="H111" s="33"/>
      <c r="I111" s="112"/>
      <c r="J111" s="33"/>
      <c r="K111" s="33"/>
      <c r="L111" s="36"/>
      <c r="M111" s="175"/>
      <c r="N111" s="176"/>
      <c r="O111" s="61"/>
      <c r="P111" s="61"/>
      <c r="Q111" s="61"/>
      <c r="R111" s="61"/>
      <c r="S111" s="61"/>
      <c r="T111" s="62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4" t="s">
        <v>188</v>
      </c>
      <c r="AU111" s="14" t="s">
        <v>72</v>
      </c>
    </row>
    <row r="112" spans="1:65" s="2" customFormat="1" ht="21.75" customHeight="1">
      <c r="A112" s="31"/>
      <c r="B112" s="32"/>
      <c r="C112" s="200" t="s">
        <v>219</v>
      </c>
      <c r="D112" s="200" t="s">
        <v>215</v>
      </c>
      <c r="E112" s="201" t="s">
        <v>216</v>
      </c>
      <c r="F112" s="202" t="s">
        <v>217</v>
      </c>
      <c r="G112" s="203" t="s">
        <v>218</v>
      </c>
      <c r="H112" s="204">
        <v>57.935000000000002</v>
      </c>
      <c r="I112" s="205"/>
      <c r="J112" s="206">
        <f>ROUND(I112*H112,2)</f>
        <v>0</v>
      </c>
      <c r="K112" s="202" t="s">
        <v>182</v>
      </c>
      <c r="L112" s="207"/>
      <c r="M112" s="208" t="s">
        <v>19</v>
      </c>
      <c r="N112" s="209" t="s">
        <v>43</v>
      </c>
      <c r="O112" s="61"/>
      <c r="P112" s="169">
        <f>O112*H112</f>
        <v>0</v>
      </c>
      <c r="Q112" s="169">
        <v>1</v>
      </c>
      <c r="R112" s="169">
        <f>Q112*H112</f>
        <v>57.935000000000002</v>
      </c>
      <c r="S112" s="169">
        <v>0</v>
      </c>
      <c r="T112" s="170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71" t="s">
        <v>219</v>
      </c>
      <c r="AT112" s="171" t="s">
        <v>215</v>
      </c>
      <c r="AU112" s="171" t="s">
        <v>72</v>
      </c>
      <c r="AY112" s="14" t="s">
        <v>184</v>
      </c>
      <c r="BE112" s="172">
        <f>IF(N112="základní",J112,0)</f>
        <v>0</v>
      </c>
      <c r="BF112" s="172">
        <f>IF(N112="snížená",J112,0)</f>
        <v>0</v>
      </c>
      <c r="BG112" s="172">
        <f>IF(N112="zákl. přenesená",J112,0)</f>
        <v>0</v>
      </c>
      <c r="BH112" s="172">
        <f>IF(N112="sníž. přenesená",J112,0)</f>
        <v>0</v>
      </c>
      <c r="BI112" s="172">
        <f>IF(N112="nulová",J112,0)</f>
        <v>0</v>
      </c>
      <c r="BJ112" s="14" t="s">
        <v>79</v>
      </c>
      <c r="BK112" s="172">
        <f>ROUND(I112*H112,2)</f>
        <v>0</v>
      </c>
      <c r="BL112" s="14" t="s">
        <v>183</v>
      </c>
      <c r="BM112" s="171" t="s">
        <v>701</v>
      </c>
    </row>
    <row r="113" spans="1:65" s="2" customFormat="1">
      <c r="A113" s="31"/>
      <c r="B113" s="32"/>
      <c r="C113" s="33"/>
      <c r="D113" s="173" t="s">
        <v>186</v>
      </c>
      <c r="E113" s="33"/>
      <c r="F113" s="174" t="s">
        <v>217</v>
      </c>
      <c r="G113" s="33"/>
      <c r="H113" s="33"/>
      <c r="I113" s="112"/>
      <c r="J113" s="33"/>
      <c r="K113" s="33"/>
      <c r="L113" s="36"/>
      <c r="M113" s="175"/>
      <c r="N113" s="176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186</v>
      </c>
      <c r="AU113" s="14" t="s">
        <v>72</v>
      </c>
    </row>
    <row r="114" spans="1:65" s="10" customFormat="1">
      <c r="B114" s="178"/>
      <c r="C114" s="179"/>
      <c r="D114" s="173" t="s">
        <v>190</v>
      </c>
      <c r="E114" s="180" t="s">
        <v>19</v>
      </c>
      <c r="F114" s="181" t="s">
        <v>637</v>
      </c>
      <c r="G114" s="179"/>
      <c r="H114" s="182">
        <v>57.935000000000002</v>
      </c>
      <c r="I114" s="183"/>
      <c r="J114" s="179"/>
      <c r="K114" s="179"/>
      <c r="L114" s="184"/>
      <c r="M114" s="185"/>
      <c r="N114" s="186"/>
      <c r="O114" s="186"/>
      <c r="P114" s="186"/>
      <c r="Q114" s="186"/>
      <c r="R114" s="186"/>
      <c r="S114" s="186"/>
      <c r="T114" s="187"/>
      <c r="AT114" s="188" t="s">
        <v>190</v>
      </c>
      <c r="AU114" s="188" t="s">
        <v>72</v>
      </c>
      <c r="AV114" s="10" t="s">
        <v>81</v>
      </c>
      <c r="AW114" s="10" t="s">
        <v>33</v>
      </c>
      <c r="AX114" s="10" t="s">
        <v>79</v>
      </c>
      <c r="AY114" s="188" t="s">
        <v>184</v>
      </c>
    </row>
    <row r="115" spans="1:65" s="2" customFormat="1" ht="21.75" customHeight="1">
      <c r="A115" s="31"/>
      <c r="B115" s="32"/>
      <c r="C115" s="160" t="s">
        <v>610</v>
      </c>
      <c r="D115" s="160" t="s">
        <v>178</v>
      </c>
      <c r="E115" s="161" t="s">
        <v>371</v>
      </c>
      <c r="F115" s="162" t="s">
        <v>372</v>
      </c>
      <c r="G115" s="163" t="s">
        <v>225</v>
      </c>
      <c r="H115" s="164">
        <v>11</v>
      </c>
      <c r="I115" s="165"/>
      <c r="J115" s="166">
        <f>ROUND(I115*H115,2)</f>
        <v>0</v>
      </c>
      <c r="K115" s="162" t="s">
        <v>182</v>
      </c>
      <c r="L115" s="36"/>
      <c r="M115" s="167" t="s">
        <v>19</v>
      </c>
      <c r="N115" s="168" t="s">
        <v>43</v>
      </c>
      <c r="O115" s="61"/>
      <c r="P115" s="169">
        <f>O115*H115</f>
        <v>0</v>
      </c>
      <c r="Q115" s="169">
        <v>0</v>
      </c>
      <c r="R115" s="169">
        <f>Q115*H115</f>
        <v>0</v>
      </c>
      <c r="S115" s="169">
        <v>0</v>
      </c>
      <c r="T115" s="170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71" t="s">
        <v>183</v>
      </c>
      <c r="AT115" s="171" t="s">
        <v>178</v>
      </c>
      <c r="AU115" s="171" t="s">
        <v>72</v>
      </c>
      <c r="AY115" s="14" t="s">
        <v>184</v>
      </c>
      <c r="BE115" s="172">
        <f>IF(N115="základní",J115,0)</f>
        <v>0</v>
      </c>
      <c r="BF115" s="172">
        <f>IF(N115="snížená",J115,0)</f>
        <v>0</v>
      </c>
      <c r="BG115" s="172">
        <f>IF(N115="zákl. přenesená",J115,0)</f>
        <v>0</v>
      </c>
      <c r="BH115" s="172">
        <f>IF(N115="sníž. přenesená",J115,0)</f>
        <v>0</v>
      </c>
      <c r="BI115" s="172">
        <f>IF(N115="nulová",J115,0)</f>
        <v>0</v>
      </c>
      <c r="BJ115" s="14" t="s">
        <v>79</v>
      </c>
      <c r="BK115" s="172">
        <f>ROUND(I115*H115,2)</f>
        <v>0</v>
      </c>
      <c r="BL115" s="14" t="s">
        <v>183</v>
      </c>
      <c r="BM115" s="171" t="s">
        <v>702</v>
      </c>
    </row>
    <row r="116" spans="1:65" s="2" customFormat="1" ht="39">
      <c r="A116" s="31"/>
      <c r="B116" s="32"/>
      <c r="C116" s="33"/>
      <c r="D116" s="173" t="s">
        <v>186</v>
      </c>
      <c r="E116" s="33"/>
      <c r="F116" s="174" t="s">
        <v>374</v>
      </c>
      <c r="G116" s="33"/>
      <c r="H116" s="33"/>
      <c r="I116" s="112"/>
      <c r="J116" s="33"/>
      <c r="K116" s="33"/>
      <c r="L116" s="36"/>
      <c r="M116" s="175"/>
      <c r="N116" s="176"/>
      <c r="O116" s="61"/>
      <c r="P116" s="61"/>
      <c r="Q116" s="61"/>
      <c r="R116" s="61"/>
      <c r="S116" s="61"/>
      <c r="T116" s="62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186</v>
      </c>
      <c r="AU116" s="14" t="s">
        <v>72</v>
      </c>
    </row>
    <row r="117" spans="1:65" s="2" customFormat="1" ht="48.75">
      <c r="A117" s="31"/>
      <c r="B117" s="32"/>
      <c r="C117" s="33"/>
      <c r="D117" s="173" t="s">
        <v>188</v>
      </c>
      <c r="E117" s="33"/>
      <c r="F117" s="177" t="s">
        <v>375</v>
      </c>
      <c r="G117" s="33"/>
      <c r="H117" s="33"/>
      <c r="I117" s="112"/>
      <c r="J117" s="33"/>
      <c r="K117" s="33"/>
      <c r="L117" s="36"/>
      <c r="M117" s="175"/>
      <c r="N117" s="176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188</v>
      </c>
      <c r="AU117" s="14" t="s">
        <v>72</v>
      </c>
    </row>
    <row r="118" spans="1:65" s="2" customFormat="1" ht="21.75" customHeight="1">
      <c r="A118" s="31"/>
      <c r="B118" s="32"/>
      <c r="C118" s="160" t="s">
        <v>241</v>
      </c>
      <c r="D118" s="160" t="s">
        <v>178</v>
      </c>
      <c r="E118" s="161" t="s">
        <v>376</v>
      </c>
      <c r="F118" s="162" t="s">
        <v>377</v>
      </c>
      <c r="G118" s="163" t="s">
        <v>225</v>
      </c>
      <c r="H118" s="164">
        <v>39</v>
      </c>
      <c r="I118" s="165"/>
      <c r="J118" s="166">
        <f>ROUND(I118*H118,2)</f>
        <v>0</v>
      </c>
      <c r="K118" s="162" t="s">
        <v>182</v>
      </c>
      <c r="L118" s="36"/>
      <c r="M118" s="167" t="s">
        <v>19</v>
      </c>
      <c r="N118" s="168" t="s">
        <v>43</v>
      </c>
      <c r="O118" s="61"/>
      <c r="P118" s="169">
        <f>O118*H118</f>
        <v>0</v>
      </c>
      <c r="Q118" s="169">
        <v>0</v>
      </c>
      <c r="R118" s="169">
        <f>Q118*H118</f>
        <v>0</v>
      </c>
      <c r="S118" s="169">
        <v>0</v>
      </c>
      <c r="T118" s="170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1" t="s">
        <v>183</v>
      </c>
      <c r="AT118" s="171" t="s">
        <v>178</v>
      </c>
      <c r="AU118" s="171" t="s">
        <v>72</v>
      </c>
      <c r="AY118" s="14" t="s">
        <v>184</v>
      </c>
      <c r="BE118" s="172">
        <f>IF(N118="základní",J118,0)</f>
        <v>0</v>
      </c>
      <c r="BF118" s="172">
        <f>IF(N118="snížená",J118,0)</f>
        <v>0</v>
      </c>
      <c r="BG118" s="172">
        <f>IF(N118="zákl. přenesená",J118,0)</f>
        <v>0</v>
      </c>
      <c r="BH118" s="172">
        <f>IF(N118="sníž. přenesená",J118,0)</f>
        <v>0</v>
      </c>
      <c r="BI118" s="172">
        <f>IF(N118="nulová",J118,0)</f>
        <v>0</v>
      </c>
      <c r="BJ118" s="14" t="s">
        <v>79</v>
      </c>
      <c r="BK118" s="172">
        <f>ROUND(I118*H118,2)</f>
        <v>0</v>
      </c>
      <c r="BL118" s="14" t="s">
        <v>183</v>
      </c>
      <c r="BM118" s="171" t="s">
        <v>703</v>
      </c>
    </row>
    <row r="119" spans="1:65" s="2" customFormat="1" ht="39">
      <c r="A119" s="31"/>
      <c r="B119" s="32"/>
      <c r="C119" s="33"/>
      <c r="D119" s="173" t="s">
        <v>186</v>
      </c>
      <c r="E119" s="33"/>
      <c r="F119" s="174" t="s">
        <v>379</v>
      </c>
      <c r="G119" s="33"/>
      <c r="H119" s="33"/>
      <c r="I119" s="112"/>
      <c r="J119" s="33"/>
      <c r="K119" s="33"/>
      <c r="L119" s="36"/>
      <c r="M119" s="175"/>
      <c r="N119" s="176"/>
      <c r="O119" s="61"/>
      <c r="P119" s="61"/>
      <c r="Q119" s="61"/>
      <c r="R119" s="61"/>
      <c r="S119" s="61"/>
      <c r="T119" s="6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186</v>
      </c>
      <c r="AU119" s="14" t="s">
        <v>72</v>
      </c>
    </row>
    <row r="120" spans="1:65" s="2" customFormat="1" ht="48.75">
      <c r="A120" s="31"/>
      <c r="B120" s="32"/>
      <c r="C120" s="33"/>
      <c r="D120" s="173" t="s">
        <v>188</v>
      </c>
      <c r="E120" s="33"/>
      <c r="F120" s="177" t="s">
        <v>375</v>
      </c>
      <c r="G120" s="33"/>
      <c r="H120" s="33"/>
      <c r="I120" s="112"/>
      <c r="J120" s="33"/>
      <c r="K120" s="33"/>
      <c r="L120" s="36"/>
      <c r="M120" s="175"/>
      <c r="N120" s="176"/>
      <c r="O120" s="61"/>
      <c r="P120" s="61"/>
      <c r="Q120" s="61"/>
      <c r="R120" s="61"/>
      <c r="S120" s="61"/>
      <c r="T120" s="62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188</v>
      </c>
      <c r="AU120" s="14" t="s">
        <v>72</v>
      </c>
    </row>
    <row r="121" spans="1:65" s="2" customFormat="1" ht="21.75" customHeight="1">
      <c r="A121" s="31"/>
      <c r="B121" s="32"/>
      <c r="C121" s="160" t="s">
        <v>247</v>
      </c>
      <c r="D121" s="160" t="s">
        <v>178</v>
      </c>
      <c r="E121" s="161" t="s">
        <v>380</v>
      </c>
      <c r="F121" s="162" t="s">
        <v>381</v>
      </c>
      <c r="G121" s="163" t="s">
        <v>225</v>
      </c>
      <c r="H121" s="164">
        <v>23</v>
      </c>
      <c r="I121" s="165"/>
      <c r="J121" s="166">
        <f>ROUND(I121*H121,2)</f>
        <v>0</v>
      </c>
      <c r="K121" s="162" t="s">
        <v>182</v>
      </c>
      <c r="L121" s="36"/>
      <c r="M121" s="167" t="s">
        <v>19</v>
      </c>
      <c r="N121" s="168" t="s">
        <v>43</v>
      </c>
      <c r="O121" s="61"/>
      <c r="P121" s="169">
        <f>O121*H121</f>
        <v>0</v>
      </c>
      <c r="Q121" s="169">
        <v>0</v>
      </c>
      <c r="R121" s="169">
        <f>Q121*H121</f>
        <v>0</v>
      </c>
      <c r="S121" s="169">
        <v>0</v>
      </c>
      <c r="T121" s="170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1" t="s">
        <v>183</v>
      </c>
      <c r="AT121" s="171" t="s">
        <v>178</v>
      </c>
      <c r="AU121" s="171" t="s">
        <v>72</v>
      </c>
      <c r="AY121" s="14" t="s">
        <v>184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79</v>
      </c>
      <c r="BK121" s="172">
        <f>ROUND(I121*H121,2)</f>
        <v>0</v>
      </c>
      <c r="BL121" s="14" t="s">
        <v>183</v>
      </c>
      <c r="BM121" s="171" t="s">
        <v>704</v>
      </c>
    </row>
    <row r="122" spans="1:65" s="2" customFormat="1" ht="39">
      <c r="A122" s="31"/>
      <c r="B122" s="32"/>
      <c r="C122" s="33"/>
      <c r="D122" s="173" t="s">
        <v>186</v>
      </c>
      <c r="E122" s="33"/>
      <c r="F122" s="174" t="s">
        <v>383</v>
      </c>
      <c r="G122" s="33"/>
      <c r="H122" s="33"/>
      <c r="I122" s="112"/>
      <c r="J122" s="33"/>
      <c r="K122" s="33"/>
      <c r="L122" s="36"/>
      <c r="M122" s="175"/>
      <c r="N122" s="176"/>
      <c r="O122" s="61"/>
      <c r="P122" s="61"/>
      <c r="Q122" s="61"/>
      <c r="R122" s="61"/>
      <c r="S122" s="61"/>
      <c r="T122" s="62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186</v>
      </c>
      <c r="AU122" s="14" t="s">
        <v>72</v>
      </c>
    </row>
    <row r="123" spans="1:65" s="2" customFormat="1" ht="48.75">
      <c r="A123" s="31"/>
      <c r="B123" s="32"/>
      <c r="C123" s="33"/>
      <c r="D123" s="173" t="s">
        <v>188</v>
      </c>
      <c r="E123" s="33"/>
      <c r="F123" s="177" t="s">
        <v>375</v>
      </c>
      <c r="G123" s="33"/>
      <c r="H123" s="33"/>
      <c r="I123" s="112"/>
      <c r="J123" s="33"/>
      <c r="K123" s="33"/>
      <c r="L123" s="36"/>
      <c r="M123" s="175"/>
      <c r="N123" s="176"/>
      <c r="O123" s="61"/>
      <c r="P123" s="61"/>
      <c r="Q123" s="61"/>
      <c r="R123" s="61"/>
      <c r="S123" s="61"/>
      <c r="T123" s="62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188</v>
      </c>
      <c r="AU123" s="14" t="s">
        <v>72</v>
      </c>
    </row>
    <row r="124" spans="1:65" s="2" customFormat="1" ht="21.75" customHeight="1">
      <c r="A124" s="31"/>
      <c r="B124" s="32"/>
      <c r="C124" s="160" t="s">
        <v>253</v>
      </c>
      <c r="D124" s="160" t="s">
        <v>178</v>
      </c>
      <c r="E124" s="161" t="s">
        <v>384</v>
      </c>
      <c r="F124" s="162" t="s">
        <v>385</v>
      </c>
      <c r="G124" s="163" t="s">
        <v>225</v>
      </c>
      <c r="H124" s="164">
        <v>11</v>
      </c>
      <c r="I124" s="165"/>
      <c r="J124" s="166">
        <f>ROUND(I124*H124,2)</f>
        <v>0</v>
      </c>
      <c r="K124" s="162" t="s">
        <v>182</v>
      </c>
      <c r="L124" s="36"/>
      <c r="M124" s="167" t="s">
        <v>19</v>
      </c>
      <c r="N124" s="168" t="s">
        <v>43</v>
      </c>
      <c r="O124" s="61"/>
      <c r="P124" s="169">
        <f>O124*H124</f>
        <v>0</v>
      </c>
      <c r="Q124" s="169">
        <v>0</v>
      </c>
      <c r="R124" s="169">
        <f>Q124*H124</f>
        <v>0</v>
      </c>
      <c r="S124" s="169">
        <v>0</v>
      </c>
      <c r="T124" s="170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1" t="s">
        <v>183</v>
      </c>
      <c r="AT124" s="171" t="s">
        <v>178</v>
      </c>
      <c r="AU124" s="171" t="s">
        <v>72</v>
      </c>
      <c r="AY124" s="14" t="s">
        <v>184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4" t="s">
        <v>79</v>
      </c>
      <c r="BK124" s="172">
        <f>ROUND(I124*H124,2)</f>
        <v>0</v>
      </c>
      <c r="BL124" s="14" t="s">
        <v>183</v>
      </c>
      <c r="BM124" s="171" t="s">
        <v>705</v>
      </c>
    </row>
    <row r="125" spans="1:65" s="2" customFormat="1" ht="39">
      <c r="A125" s="31"/>
      <c r="B125" s="32"/>
      <c r="C125" s="33"/>
      <c r="D125" s="173" t="s">
        <v>186</v>
      </c>
      <c r="E125" s="33"/>
      <c r="F125" s="174" t="s">
        <v>387</v>
      </c>
      <c r="G125" s="33"/>
      <c r="H125" s="33"/>
      <c r="I125" s="112"/>
      <c r="J125" s="33"/>
      <c r="K125" s="33"/>
      <c r="L125" s="36"/>
      <c r="M125" s="175"/>
      <c r="N125" s="176"/>
      <c r="O125" s="61"/>
      <c r="P125" s="61"/>
      <c r="Q125" s="61"/>
      <c r="R125" s="61"/>
      <c r="S125" s="61"/>
      <c r="T125" s="62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186</v>
      </c>
      <c r="AU125" s="14" t="s">
        <v>72</v>
      </c>
    </row>
    <row r="126" spans="1:65" s="2" customFormat="1" ht="48.75">
      <c r="A126" s="31"/>
      <c r="B126" s="32"/>
      <c r="C126" s="33"/>
      <c r="D126" s="173" t="s">
        <v>188</v>
      </c>
      <c r="E126" s="33"/>
      <c r="F126" s="177" t="s">
        <v>375</v>
      </c>
      <c r="G126" s="33"/>
      <c r="H126" s="33"/>
      <c r="I126" s="112"/>
      <c r="J126" s="33"/>
      <c r="K126" s="33"/>
      <c r="L126" s="36"/>
      <c r="M126" s="175"/>
      <c r="N126" s="176"/>
      <c r="O126" s="61"/>
      <c r="P126" s="61"/>
      <c r="Q126" s="61"/>
      <c r="R126" s="61"/>
      <c r="S126" s="61"/>
      <c r="T126" s="62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188</v>
      </c>
      <c r="AU126" s="14" t="s">
        <v>72</v>
      </c>
    </row>
    <row r="127" spans="1:65" s="2" customFormat="1" ht="21.75" customHeight="1">
      <c r="A127" s="31"/>
      <c r="B127" s="32"/>
      <c r="C127" s="200" t="s">
        <v>260</v>
      </c>
      <c r="D127" s="200" t="s">
        <v>215</v>
      </c>
      <c r="E127" s="201" t="s">
        <v>388</v>
      </c>
      <c r="F127" s="202" t="s">
        <v>389</v>
      </c>
      <c r="G127" s="203" t="s">
        <v>225</v>
      </c>
      <c r="H127" s="204">
        <v>544</v>
      </c>
      <c r="I127" s="205"/>
      <c r="J127" s="206">
        <f>ROUND(I127*H127,2)</f>
        <v>0</v>
      </c>
      <c r="K127" s="202" t="s">
        <v>182</v>
      </c>
      <c r="L127" s="207"/>
      <c r="M127" s="208" t="s">
        <v>19</v>
      </c>
      <c r="N127" s="209" t="s">
        <v>43</v>
      </c>
      <c r="O127" s="61"/>
      <c r="P127" s="169">
        <f>O127*H127</f>
        <v>0</v>
      </c>
      <c r="Q127" s="169">
        <v>5.1999999999999995E-4</v>
      </c>
      <c r="R127" s="169">
        <f>Q127*H127</f>
        <v>0.28287999999999996</v>
      </c>
      <c r="S127" s="169">
        <v>0</v>
      </c>
      <c r="T127" s="170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1" t="s">
        <v>219</v>
      </c>
      <c r="AT127" s="171" t="s">
        <v>215</v>
      </c>
      <c r="AU127" s="171" t="s">
        <v>72</v>
      </c>
      <c r="AY127" s="14" t="s">
        <v>184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79</v>
      </c>
      <c r="BK127" s="172">
        <f>ROUND(I127*H127,2)</f>
        <v>0</v>
      </c>
      <c r="BL127" s="14" t="s">
        <v>183</v>
      </c>
      <c r="BM127" s="171" t="s">
        <v>706</v>
      </c>
    </row>
    <row r="128" spans="1:65" s="2" customFormat="1">
      <c r="A128" s="31"/>
      <c r="B128" s="32"/>
      <c r="C128" s="33"/>
      <c r="D128" s="173" t="s">
        <v>186</v>
      </c>
      <c r="E128" s="33"/>
      <c r="F128" s="174" t="s">
        <v>389</v>
      </c>
      <c r="G128" s="33"/>
      <c r="H128" s="33"/>
      <c r="I128" s="112"/>
      <c r="J128" s="33"/>
      <c r="K128" s="33"/>
      <c r="L128" s="36"/>
      <c r="M128" s="175"/>
      <c r="N128" s="176"/>
      <c r="O128" s="61"/>
      <c r="P128" s="61"/>
      <c r="Q128" s="61"/>
      <c r="R128" s="61"/>
      <c r="S128" s="61"/>
      <c r="T128" s="62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186</v>
      </c>
      <c r="AU128" s="14" t="s">
        <v>72</v>
      </c>
    </row>
    <row r="129" spans="1:65" s="2" customFormat="1" ht="21.75" customHeight="1">
      <c r="A129" s="31"/>
      <c r="B129" s="32"/>
      <c r="C129" s="200" t="s">
        <v>267</v>
      </c>
      <c r="D129" s="200" t="s">
        <v>215</v>
      </c>
      <c r="E129" s="201" t="s">
        <v>391</v>
      </c>
      <c r="F129" s="202" t="s">
        <v>392</v>
      </c>
      <c r="G129" s="203" t="s">
        <v>225</v>
      </c>
      <c r="H129" s="204">
        <v>312</v>
      </c>
      <c r="I129" s="205"/>
      <c r="J129" s="206">
        <f>ROUND(I129*H129,2)</f>
        <v>0</v>
      </c>
      <c r="K129" s="202" t="s">
        <v>182</v>
      </c>
      <c r="L129" s="207"/>
      <c r="M129" s="208" t="s">
        <v>19</v>
      </c>
      <c r="N129" s="209" t="s">
        <v>43</v>
      </c>
      <c r="O129" s="61"/>
      <c r="P129" s="169">
        <f>O129*H129</f>
        <v>0</v>
      </c>
      <c r="Q129" s="169">
        <v>5.6999999999999998E-4</v>
      </c>
      <c r="R129" s="169">
        <f>Q129*H129</f>
        <v>0.17784</v>
      </c>
      <c r="S129" s="169">
        <v>0</v>
      </c>
      <c r="T129" s="17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1" t="s">
        <v>219</v>
      </c>
      <c r="AT129" s="171" t="s">
        <v>215</v>
      </c>
      <c r="AU129" s="171" t="s">
        <v>72</v>
      </c>
      <c r="AY129" s="14" t="s">
        <v>184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79</v>
      </c>
      <c r="BK129" s="172">
        <f>ROUND(I129*H129,2)</f>
        <v>0</v>
      </c>
      <c r="BL129" s="14" t="s">
        <v>183</v>
      </c>
      <c r="BM129" s="171" t="s">
        <v>707</v>
      </c>
    </row>
    <row r="130" spans="1:65" s="2" customFormat="1">
      <c r="A130" s="31"/>
      <c r="B130" s="32"/>
      <c r="C130" s="33"/>
      <c r="D130" s="173" t="s">
        <v>186</v>
      </c>
      <c r="E130" s="33"/>
      <c r="F130" s="174" t="s">
        <v>392</v>
      </c>
      <c r="G130" s="33"/>
      <c r="H130" s="33"/>
      <c r="I130" s="112"/>
      <c r="J130" s="33"/>
      <c r="K130" s="33"/>
      <c r="L130" s="36"/>
      <c r="M130" s="175"/>
      <c r="N130" s="176"/>
      <c r="O130" s="61"/>
      <c r="P130" s="61"/>
      <c r="Q130" s="61"/>
      <c r="R130" s="61"/>
      <c r="S130" s="61"/>
      <c r="T130" s="62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186</v>
      </c>
      <c r="AU130" s="14" t="s">
        <v>72</v>
      </c>
    </row>
    <row r="131" spans="1:65" s="2" customFormat="1" ht="21.75" customHeight="1">
      <c r="A131" s="31"/>
      <c r="B131" s="32"/>
      <c r="C131" s="200" t="s">
        <v>272</v>
      </c>
      <c r="D131" s="200" t="s">
        <v>215</v>
      </c>
      <c r="E131" s="201" t="s">
        <v>394</v>
      </c>
      <c r="F131" s="202" t="s">
        <v>395</v>
      </c>
      <c r="G131" s="203" t="s">
        <v>225</v>
      </c>
      <c r="H131" s="204">
        <v>144</v>
      </c>
      <c r="I131" s="205"/>
      <c r="J131" s="206">
        <f>ROUND(I131*H131,2)</f>
        <v>0</v>
      </c>
      <c r="K131" s="202" t="s">
        <v>182</v>
      </c>
      <c r="L131" s="207"/>
      <c r="M131" s="208" t="s">
        <v>19</v>
      </c>
      <c r="N131" s="209" t="s">
        <v>43</v>
      </c>
      <c r="O131" s="61"/>
      <c r="P131" s="169">
        <f>O131*H131</f>
        <v>0</v>
      </c>
      <c r="Q131" s="169">
        <v>9.0000000000000006E-5</v>
      </c>
      <c r="R131" s="169">
        <f>Q131*H131</f>
        <v>1.2960000000000001E-2</v>
      </c>
      <c r="S131" s="169">
        <v>0</v>
      </c>
      <c r="T131" s="170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1" t="s">
        <v>219</v>
      </c>
      <c r="AT131" s="171" t="s">
        <v>215</v>
      </c>
      <c r="AU131" s="171" t="s">
        <v>72</v>
      </c>
      <c r="AY131" s="14" t="s">
        <v>184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79</v>
      </c>
      <c r="BK131" s="172">
        <f>ROUND(I131*H131,2)</f>
        <v>0</v>
      </c>
      <c r="BL131" s="14" t="s">
        <v>183</v>
      </c>
      <c r="BM131" s="171" t="s">
        <v>708</v>
      </c>
    </row>
    <row r="132" spans="1:65" s="2" customFormat="1">
      <c r="A132" s="31"/>
      <c r="B132" s="32"/>
      <c r="C132" s="33"/>
      <c r="D132" s="173" t="s">
        <v>186</v>
      </c>
      <c r="E132" s="33"/>
      <c r="F132" s="174" t="s">
        <v>395</v>
      </c>
      <c r="G132" s="33"/>
      <c r="H132" s="33"/>
      <c r="I132" s="112"/>
      <c r="J132" s="33"/>
      <c r="K132" s="33"/>
      <c r="L132" s="36"/>
      <c r="M132" s="175"/>
      <c r="N132" s="176"/>
      <c r="O132" s="61"/>
      <c r="P132" s="61"/>
      <c r="Q132" s="61"/>
      <c r="R132" s="61"/>
      <c r="S132" s="61"/>
      <c r="T132" s="62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186</v>
      </c>
      <c r="AU132" s="14" t="s">
        <v>72</v>
      </c>
    </row>
    <row r="133" spans="1:65" s="2" customFormat="1" ht="21.75" customHeight="1">
      <c r="A133" s="31"/>
      <c r="B133" s="32"/>
      <c r="C133" s="200" t="s">
        <v>8</v>
      </c>
      <c r="D133" s="200" t="s">
        <v>215</v>
      </c>
      <c r="E133" s="201" t="s">
        <v>397</v>
      </c>
      <c r="F133" s="202" t="s">
        <v>398</v>
      </c>
      <c r="G133" s="203" t="s">
        <v>225</v>
      </c>
      <c r="H133" s="204">
        <v>332</v>
      </c>
      <c r="I133" s="205"/>
      <c r="J133" s="206">
        <f>ROUND(I133*H133,2)</f>
        <v>0</v>
      </c>
      <c r="K133" s="202" t="s">
        <v>182</v>
      </c>
      <c r="L133" s="207"/>
      <c r="M133" s="208" t="s">
        <v>19</v>
      </c>
      <c r="N133" s="209" t="s">
        <v>43</v>
      </c>
      <c r="O133" s="61"/>
      <c r="P133" s="169">
        <f>O133*H133</f>
        <v>0</v>
      </c>
      <c r="Q133" s="169">
        <v>1.23E-3</v>
      </c>
      <c r="R133" s="169">
        <f>Q133*H133</f>
        <v>0.40836</v>
      </c>
      <c r="S133" s="169">
        <v>0</v>
      </c>
      <c r="T133" s="17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1" t="s">
        <v>219</v>
      </c>
      <c r="AT133" s="171" t="s">
        <v>215</v>
      </c>
      <c r="AU133" s="171" t="s">
        <v>72</v>
      </c>
      <c r="AY133" s="14" t="s">
        <v>184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79</v>
      </c>
      <c r="BK133" s="172">
        <f>ROUND(I133*H133,2)</f>
        <v>0</v>
      </c>
      <c r="BL133" s="14" t="s">
        <v>183</v>
      </c>
      <c r="BM133" s="171" t="s">
        <v>709</v>
      </c>
    </row>
    <row r="134" spans="1:65" s="2" customFormat="1">
      <c r="A134" s="31"/>
      <c r="B134" s="32"/>
      <c r="C134" s="33"/>
      <c r="D134" s="173" t="s">
        <v>186</v>
      </c>
      <c r="E134" s="33"/>
      <c r="F134" s="174" t="s">
        <v>398</v>
      </c>
      <c r="G134" s="33"/>
      <c r="H134" s="33"/>
      <c r="I134" s="112"/>
      <c r="J134" s="33"/>
      <c r="K134" s="33"/>
      <c r="L134" s="36"/>
      <c r="M134" s="175"/>
      <c r="N134" s="176"/>
      <c r="O134" s="61"/>
      <c r="P134" s="61"/>
      <c r="Q134" s="61"/>
      <c r="R134" s="61"/>
      <c r="S134" s="61"/>
      <c r="T134" s="62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186</v>
      </c>
      <c r="AU134" s="14" t="s">
        <v>72</v>
      </c>
    </row>
    <row r="135" spans="1:65" s="10" customFormat="1">
      <c r="B135" s="178"/>
      <c r="C135" s="179"/>
      <c r="D135" s="173" t="s">
        <v>190</v>
      </c>
      <c r="E135" s="180" t="s">
        <v>19</v>
      </c>
      <c r="F135" s="181" t="s">
        <v>710</v>
      </c>
      <c r="G135" s="179"/>
      <c r="H135" s="182">
        <v>332</v>
      </c>
      <c r="I135" s="183"/>
      <c r="J135" s="179"/>
      <c r="K135" s="179"/>
      <c r="L135" s="184"/>
      <c r="M135" s="185"/>
      <c r="N135" s="186"/>
      <c r="O135" s="186"/>
      <c r="P135" s="186"/>
      <c r="Q135" s="186"/>
      <c r="R135" s="186"/>
      <c r="S135" s="186"/>
      <c r="T135" s="187"/>
      <c r="AT135" s="188" t="s">
        <v>190</v>
      </c>
      <c r="AU135" s="188" t="s">
        <v>72</v>
      </c>
      <c r="AV135" s="10" t="s">
        <v>81</v>
      </c>
      <c r="AW135" s="10" t="s">
        <v>33</v>
      </c>
      <c r="AX135" s="10" t="s">
        <v>79</v>
      </c>
      <c r="AY135" s="188" t="s">
        <v>184</v>
      </c>
    </row>
    <row r="136" spans="1:65" s="2" customFormat="1" ht="21.75" customHeight="1">
      <c r="A136" s="31"/>
      <c r="B136" s="32"/>
      <c r="C136" s="160" t="s">
        <v>285</v>
      </c>
      <c r="D136" s="160" t="s">
        <v>178</v>
      </c>
      <c r="E136" s="161" t="s">
        <v>401</v>
      </c>
      <c r="F136" s="162" t="s">
        <v>402</v>
      </c>
      <c r="G136" s="163" t="s">
        <v>225</v>
      </c>
      <c r="H136" s="164">
        <v>70</v>
      </c>
      <c r="I136" s="165"/>
      <c r="J136" s="166">
        <f>ROUND(I136*H136,2)</f>
        <v>0</v>
      </c>
      <c r="K136" s="162" t="s">
        <v>182</v>
      </c>
      <c r="L136" s="36"/>
      <c r="M136" s="167" t="s">
        <v>19</v>
      </c>
      <c r="N136" s="168" t="s">
        <v>43</v>
      </c>
      <c r="O136" s="61"/>
      <c r="P136" s="169">
        <f>O136*H136</f>
        <v>0</v>
      </c>
      <c r="Q136" s="169">
        <v>0</v>
      </c>
      <c r="R136" s="169">
        <f>Q136*H136</f>
        <v>0</v>
      </c>
      <c r="S136" s="169">
        <v>0</v>
      </c>
      <c r="T136" s="17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1" t="s">
        <v>183</v>
      </c>
      <c r="AT136" s="171" t="s">
        <v>178</v>
      </c>
      <c r="AU136" s="171" t="s">
        <v>72</v>
      </c>
      <c r="AY136" s="14" t="s">
        <v>184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79</v>
      </c>
      <c r="BK136" s="172">
        <f>ROUND(I136*H136,2)</f>
        <v>0</v>
      </c>
      <c r="BL136" s="14" t="s">
        <v>183</v>
      </c>
      <c r="BM136" s="171" t="s">
        <v>711</v>
      </c>
    </row>
    <row r="137" spans="1:65" s="2" customFormat="1" ht="19.5">
      <c r="A137" s="31"/>
      <c r="B137" s="32"/>
      <c r="C137" s="33"/>
      <c r="D137" s="173" t="s">
        <v>186</v>
      </c>
      <c r="E137" s="33"/>
      <c r="F137" s="174" t="s">
        <v>404</v>
      </c>
      <c r="G137" s="33"/>
      <c r="H137" s="33"/>
      <c r="I137" s="112"/>
      <c r="J137" s="33"/>
      <c r="K137" s="33"/>
      <c r="L137" s="36"/>
      <c r="M137" s="175"/>
      <c r="N137" s="176"/>
      <c r="O137" s="61"/>
      <c r="P137" s="61"/>
      <c r="Q137" s="61"/>
      <c r="R137" s="61"/>
      <c r="S137" s="61"/>
      <c r="T137" s="62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186</v>
      </c>
      <c r="AU137" s="14" t="s">
        <v>72</v>
      </c>
    </row>
    <row r="138" spans="1:65" s="2" customFormat="1" ht="29.25">
      <c r="A138" s="31"/>
      <c r="B138" s="32"/>
      <c r="C138" s="33"/>
      <c r="D138" s="173" t="s">
        <v>188</v>
      </c>
      <c r="E138" s="33"/>
      <c r="F138" s="177" t="s">
        <v>405</v>
      </c>
      <c r="G138" s="33"/>
      <c r="H138" s="33"/>
      <c r="I138" s="112"/>
      <c r="J138" s="33"/>
      <c r="K138" s="33"/>
      <c r="L138" s="36"/>
      <c r="M138" s="175"/>
      <c r="N138" s="176"/>
      <c r="O138" s="61"/>
      <c r="P138" s="61"/>
      <c r="Q138" s="61"/>
      <c r="R138" s="61"/>
      <c r="S138" s="61"/>
      <c r="T138" s="62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188</v>
      </c>
      <c r="AU138" s="14" t="s">
        <v>72</v>
      </c>
    </row>
    <row r="139" spans="1:65" s="2" customFormat="1" ht="21.75" customHeight="1">
      <c r="A139" s="31"/>
      <c r="B139" s="32"/>
      <c r="C139" s="200" t="s">
        <v>293</v>
      </c>
      <c r="D139" s="200" t="s">
        <v>215</v>
      </c>
      <c r="E139" s="201" t="s">
        <v>406</v>
      </c>
      <c r="F139" s="202" t="s">
        <v>407</v>
      </c>
      <c r="G139" s="203" t="s">
        <v>181</v>
      </c>
      <c r="H139" s="204">
        <v>17.5</v>
      </c>
      <c r="I139" s="205"/>
      <c r="J139" s="206">
        <f>ROUND(I139*H139,2)</f>
        <v>0</v>
      </c>
      <c r="K139" s="202" t="s">
        <v>182</v>
      </c>
      <c r="L139" s="207"/>
      <c r="M139" s="208" t="s">
        <v>19</v>
      </c>
      <c r="N139" s="209" t="s">
        <v>43</v>
      </c>
      <c r="O139" s="61"/>
      <c r="P139" s="169">
        <f>O139*H139</f>
        <v>0</v>
      </c>
      <c r="Q139" s="169">
        <v>1E-3</v>
      </c>
      <c r="R139" s="169">
        <f>Q139*H139</f>
        <v>1.7500000000000002E-2</v>
      </c>
      <c r="S139" s="169">
        <v>0</v>
      </c>
      <c r="T139" s="170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1" t="s">
        <v>219</v>
      </c>
      <c r="AT139" s="171" t="s">
        <v>215</v>
      </c>
      <c r="AU139" s="171" t="s">
        <v>72</v>
      </c>
      <c r="AY139" s="14" t="s">
        <v>184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79</v>
      </c>
      <c r="BK139" s="172">
        <f>ROUND(I139*H139,2)</f>
        <v>0</v>
      </c>
      <c r="BL139" s="14" t="s">
        <v>183</v>
      </c>
      <c r="BM139" s="171" t="s">
        <v>712</v>
      </c>
    </row>
    <row r="140" spans="1:65" s="2" customFormat="1">
      <c r="A140" s="31"/>
      <c r="B140" s="32"/>
      <c r="C140" s="33"/>
      <c r="D140" s="173" t="s">
        <v>186</v>
      </c>
      <c r="E140" s="33"/>
      <c r="F140" s="174" t="s">
        <v>407</v>
      </c>
      <c r="G140" s="33"/>
      <c r="H140" s="33"/>
      <c r="I140" s="112"/>
      <c r="J140" s="33"/>
      <c r="K140" s="33"/>
      <c r="L140" s="36"/>
      <c r="M140" s="175"/>
      <c r="N140" s="176"/>
      <c r="O140" s="61"/>
      <c r="P140" s="61"/>
      <c r="Q140" s="61"/>
      <c r="R140" s="61"/>
      <c r="S140" s="61"/>
      <c r="T140" s="62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186</v>
      </c>
      <c r="AU140" s="14" t="s">
        <v>72</v>
      </c>
    </row>
    <row r="141" spans="1:65" s="10" customFormat="1">
      <c r="B141" s="178"/>
      <c r="C141" s="179"/>
      <c r="D141" s="173" t="s">
        <v>190</v>
      </c>
      <c r="E141" s="180" t="s">
        <v>19</v>
      </c>
      <c r="F141" s="181" t="s">
        <v>648</v>
      </c>
      <c r="G141" s="179"/>
      <c r="H141" s="182">
        <v>17.5</v>
      </c>
      <c r="I141" s="183"/>
      <c r="J141" s="179"/>
      <c r="K141" s="179"/>
      <c r="L141" s="184"/>
      <c r="M141" s="185"/>
      <c r="N141" s="186"/>
      <c r="O141" s="186"/>
      <c r="P141" s="186"/>
      <c r="Q141" s="186"/>
      <c r="R141" s="186"/>
      <c r="S141" s="186"/>
      <c r="T141" s="187"/>
      <c r="AT141" s="188" t="s">
        <v>190</v>
      </c>
      <c r="AU141" s="188" t="s">
        <v>72</v>
      </c>
      <c r="AV141" s="10" t="s">
        <v>81</v>
      </c>
      <c r="AW141" s="10" t="s">
        <v>33</v>
      </c>
      <c r="AX141" s="10" t="s">
        <v>79</v>
      </c>
      <c r="AY141" s="188" t="s">
        <v>184</v>
      </c>
    </row>
    <row r="142" spans="1:65" s="2" customFormat="1" ht="21.75" customHeight="1">
      <c r="A142" s="31"/>
      <c r="B142" s="32"/>
      <c r="C142" s="200" t="s">
        <v>300</v>
      </c>
      <c r="D142" s="200" t="s">
        <v>215</v>
      </c>
      <c r="E142" s="201" t="s">
        <v>230</v>
      </c>
      <c r="F142" s="202" t="s">
        <v>231</v>
      </c>
      <c r="G142" s="203" t="s">
        <v>225</v>
      </c>
      <c r="H142" s="204">
        <v>166</v>
      </c>
      <c r="I142" s="205"/>
      <c r="J142" s="206">
        <f>ROUND(I142*H142,2)</f>
        <v>0</v>
      </c>
      <c r="K142" s="202" t="s">
        <v>182</v>
      </c>
      <c r="L142" s="207"/>
      <c r="M142" s="208" t="s">
        <v>19</v>
      </c>
      <c r="N142" s="209" t="s">
        <v>43</v>
      </c>
      <c r="O142" s="61"/>
      <c r="P142" s="169">
        <f>O142*H142</f>
        <v>0</v>
      </c>
      <c r="Q142" s="169">
        <v>1.8000000000000001E-4</v>
      </c>
      <c r="R142" s="169">
        <f>Q142*H142</f>
        <v>2.988E-2</v>
      </c>
      <c r="S142" s="169">
        <v>0</v>
      </c>
      <c r="T142" s="17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1" t="s">
        <v>410</v>
      </c>
      <c r="AT142" s="171" t="s">
        <v>215</v>
      </c>
      <c r="AU142" s="171" t="s">
        <v>72</v>
      </c>
      <c r="AY142" s="14" t="s">
        <v>184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79</v>
      </c>
      <c r="BK142" s="172">
        <f>ROUND(I142*H142,2)</f>
        <v>0</v>
      </c>
      <c r="BL142" s="14" t="s">
        <v>410</v>
      </c>
      <c r="BM142" s="171" t="s">
        <v>713</v>
      </c>
    </row>
    <row r="143" spans="1:65" s="2" customFormat="1">
      <c r="A143" s="31"/>
      <c r="B143" s="32"/>
      <c r="C143" s="33"/>
      <c r="D143" s="173" t="s">
        <v>186</v>
      </c>
      <c r="E143" s="33"/>
      <c r="F143" s="174" t="s">
        <v>231</v>
      </c>
      <c r="G143" s="33"/>
      <c r="H143" s="33"/>
      <c r="I143" s="112"/>
      <c r="J143" s="33"/>
      <c r="K143" s="33"/>
      <c r="L143" s="36"/>
      <c r="M143" s="175"/>
      <c r="N143" s="176"/>
      <c r="O143" s="61"/>
      <c r="P143" s="61"/>
      <c r="Q143" s="61"/>
      <c r="R143" s="61"/>
      <c r="S143" s="61"/>
      <c r="T143" s="62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186</v>
      </c>
      <c r="AU143" s="14" t="s">
        <v>72</v>
      </c>
    </row>
    <row r="144" spans="1:65" s="10" customFormat="1">
      <c r="B144" s="178"/>
      <c r="C144" s="179"/>
      <c r="D144" s="173" t="s">
        <v>190</v>
      </c>
      <c r="E144" s="180" t="s">
        <v>19</v>
      </c>
      <c r="F144" s="181" t="s">
        <v>714</v>
      </c>
      <c r="G144" s="179"/>
      <c r="H144" s="182">
        <v>166</v>
      </c>
      <c r="I144" s="183"/>
      <c r="J144" s="179"/>
      <c r="K144" s="179"/>
      <c r="L144" s="184"/>
      <c r="M144" s="185"/>
      <c r="N144" s="186"/>
      <c r="O144" s="186"/>
      <c r="P144" s="186"/>
      <c r="Q144" s="186"/>
      <c r="R144" s="186"/>
      <c r="S144" s="186"/>
      <c r="T144" s="187"/>
      <c r="AT144" s="188" t="s">
        <v>190</v>
      </c>
      <c r="AU144" s="188" t="s">
        <v>72</v>
      </c>
      <c r="AV144" s="10" t="s">
        <v>81</v>
      </c>
      <c r="AW144" s="10" t="s">
        <v>33</v>
      </c>
      <c r="AX144" s="10" t="s">
        <v>79</v>
      </c>
      <c r="AY144" s="188" t="s">
        <v>184</v>
      </c>
    </row>
    <row r="145" spans="1:65" s="2" customFormat="1" ht="21.75" customHeight="1">
      <c r="A145" s="31"/>
      <c r="B145" s="32"/>
      <c r="C145" s="200" t="s">
        <v>306</v>
      </c>
      <c r="D145" s="200" t="s">
        <v>215</v>
      </c>
      <c r="E145" s="201" t="s">
        <v>413</v>
      </c>
      <c r="F145" s="202" t="s">
        <v>414</v>
      </c>
      <c r="G145" s="203" t="s">
        <v>225</v>
      </c>
      <c r="H145" s="204">
        <v>856</v>
      </c>
      <c r="I145" s="205"/>
      <c r="J145" s="206">
        <f>ROUND(I145*H145,2)</f>
        <v>0</v>
      </c>
      <c r="K145" s="202" t="s">
        <v>182</v>
      </c>
      <c r="L145" s="207"/>
      <c r="M145" s="208" t="s">
        <v>19</v>
      </c>
      <c r="N145" s="209" t="s">
        <v>43</v>
      </c>
      <c r="O145" s="61"/>
      <c r="P145" s="169">
        <f>O145*H145</f>
        <v>0</v>
      </c>
      <c r="Q145" s="169">
        <v>9.0000000000000006E-5</v>
      </c>
      <c r="R145" s="169">
        <f>Q145*H145</f>
        <v>7.7040000000000011E-2</v>
      </c>
      <c r="S145" s="169">
        <v>0</v>
      </c>
      <c r="T145" s="17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1" t="s">
        <v>410</v>
      </c>
      <c r="AT145" s="171" t="s">
        <v>215</v>
      </c>
      <c r="AU145" s="171" t="s">
        <v>72</v>
      </c>
      <c r="AY145" s="14" t="s">
        <v>184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4" t="s">
        <v>79</v>
      </c>
      <c r="BK145" s="172">
        <f>ROUND(I145*H145,2)</f>
        <v>0</v>
      </c>
      <c r="BL145" s="14" t="s">
        <v>410</v>
      </c>
      <c r="BM145" s="171" t="s">
        <v>715</v>
      </c>
    </row>
    <row r="146" spans="1:65" s="2" customFormat="1">
      <c r="A146" s="31"/>
      <c r="B146" s="32"/>
      <c r="C146" s="33"/>
      <c r="D146" s="173" t="s">
        <v>186</v>
      </c>
      <c r="E146" s="33"/>
      <c r="F146" s="174" t="s">
        <v>414</v>
      </c>
      <c r="G146" s="33"/>
      <c r="H146" s="33"/>
      <c r="I146" s="112"/>
      <c r="J146" s="33"/>
      <c r="K146" s="33"/>
      <c r="L146" s="36"/>
      <c r="M146" s="175"/>
      <c r="N146" s="176"/>
      <c r="O146" s="61"/>
      <c r="P146" s="61"/>
      <c r="Q146" s="61"/>
      <c r="R146" s="61"/>
      <c r="S146" s="61"/>
      <c r="T146" s="62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186</v>
      </c>
      <c r="AU146" s="14" t="s">
        <v>72</v>
      </c>
    </row>
    <row r="147" spans="1:65" s="10" customFormat="1">
      <c r="B147" s="178"/>
      <c r="C147" s="179"/>
      <c r="D147" s="173" t="s">
        <v>190</v>
      </c>
      <c r="E147" s="180" t="s">
        <v>19</v>
      </c>
      <c r="F147" s="181" t="s">
        <v>652</v>
      </c>
      <c r="G147" s="179"/>
      <c r="H147" s="182">
        <v>856</v>
      </c>
      <c r="I147" s="183"/>
      <c r="J147" s="179"/>
      <c r="K147" s="179"/>
      <c r="L147" s="184"/>
      <c r="M147" s="185"/>
      <c r="N147" s="186"/>
      <c r="O147" s="186"/>
      <c r="P147" s="186"/>
      <c r="Q147" s="186"/>
      <c r="R147" s="186"/>
      <c r="S147" s="186"/>
      <c r="T147" s="187"/>
      <c r="AT147" s="188" t="s">
        <v>190</v>
      </c>
      <c r="AU147" s="188" t="s">
        <v>72</v>
      </c>
      <c r="AV147" s="10" t="s">
        <v>81</v>
      </c>
      <c r="AW147" s="10" t="s">
        <v>33</v>
      </c>
      <c r="AX147" s="10" t="s">
        <v>79</v>
      </c>
      <c r="AY147" s="188" t="s">
        <v>184</v>
      </c>
    </row>
    <row r="148" spans="1:65" s="2" customFormat="1" ht="21.75" customHeight="1">
      <c r="A148" s="31"/>
      <c r="B148" s="32"/>
      <c r="C148" s="160" t="s">
        <v>313</v>
      </c>
      <c r="D148" s="160" t="s">
        <v>178</v>
      </c>
      <c r="E148" s="161" t="s">
        <v>449</v>
      </c>
      <c r="F148" s="162" t="s">
        <v>450</v>
      </c>
      <c r="G148" s="163" t="s">
        <v>236</v>
      </c>
      <c r="H148" s="164">
        <v>4.5</v>
      </c>
      <c r="I148" s="165"/>
      <c r="J148" s="166">
        <f>ROUND(I148*H148,2)</f>
        <v>0</v>
      </c>
      <c r="K148" s="162" t="s">
        <v>182</v>
      </c>
      <c r="L148" s="36"/>
      <c r="M148" s="167" t="s">
        <v>19</v>
      </c>
      <c r="N148" s="168" t="s">
        <v>43</v>
      </c>
      <c r="O148" s="61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1" t="s">
        <v>183</v>
      </c>
      <c r="AT148" s="171" t="s">
        <v>178</v>
      </c>
      <c r="AU148" s="171" t="s">
        <v>72</v>
      </c>
      <c r="AY148" s="14" t="s">
        <v>184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79</v>
      </c>
      <c r="BK148" s="172">
        <f>ROUND(I148*H148,2)</f>
        <v>0</v>
      </c>
      <c r="BL148" s="14" t="s">
        <v>183</v>
      </c>
      <c r="BM148" s="171" t="s">
        <v>716</v>
      </c>
    </row>
    <row r="149" spans="1:65" s="2" customFormat="1" ht="19.5">
      <c r="A149" s="31"/>
      <c r="B149" s="32"/>
      <c r="C149" s="33"/>
      <c r="D149" s="173" t="s">
        <v>186</v>
      </c>
      <c r="E149" s="33"/>
      <c r="F149" s="174" t="s">
        <v>452</v>
      </c>
      <c r="G149" s="33"/>
      <c r="H149" s="33"/>
      <c r="I149" s="112"/>
      <c r="J149" s="33"/>
      <c r="K149" s="33"/>
      <c r="L149" s="36"/>
      <c r="M149" s="175"/>
      <c r="N149" s="176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186</v>
      </c>
      <c r="AU149" s="14" t="s">
        <v>72</v>
      </c>
    </row>
    <row r="150" spans="1:65" s="2" customFormat="1" ht="29.25">
      <c r="A150" s="31"/>
      <c r="B150" s="32"/>
      <c r="C150" s="33"/>
      <c r="D150" s="173" t="s">
        <v>188</v>
      </c>
      <c r="E150" s="33"/>
      <c r="F150" s="177" t="s">
        <v>453</v>
      </c>
      <c r="G150" s="33"/>
      <c r="H150" s="33"/>
      <c r="I150" s="112"/>
      <c r="J150" s="33"/>
      <c r="K150" s="33"/>
      <c r="L150" s="36"/>
      <c r="M150" s="175"/>
      <c r="N150" s="176"/>
      <c r="O150" s="61"/>
      <c r="P150" s="61"/>
      <c r="Q150" s="61"/>
      <c r="R150" s="61"/>
      <c r="S150" s="61"/>
      <c r="T150" s="62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188</v>
      </c>
      <c r="AU150" s="14" t="s">
        <v>72</v>
      </c>
    </row>
    <row r="151" spans="1:65" s="2" customFormat="1" ht="21.75" customHeight="1">
      <c r="A151" s="31"/>
      <c r="B151" s="32"/>
      <c r="C151" s="160" t="s">
        <v>325</v>
      </c>
      <c r="D151" s="160" t="s">
        <v>178</v>
      </c>
      <c r="E151" s="161" t="s">
        <v>417</v>
      </c>
      <c r="F151" s="162" t="s">
        <v>418</v>
      </c>
      <c r="G151" s="163" t="s">
        <v>204</v>
      </c>
      <c r="H151" s="164">
        <v>7.0000000000000001E-3</v>
      </c>
      <c r="I151" s="165"/>
      <c r="J151" s="166">
        <f>ROUND(I151*H151,2)</f>
        <v>0</v>
      </c>
      <c r="K151" s="162" t="s">
        <v>182</v>
      </c>
      <c r="L151" s="36"/>
      <c r="M151" s="167" t="s">
        <v>19</v>
      </c>
      <c r="N151" s="168" t="s">
        <v>43</v>
      </c>
      <c r="O151" s="61"/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1" t="s">
        <v>183</v>
      </c>
      <c r="AT151" s="171" t="s">
        <v>178</v>
      </c>
      <c r="AU151" s="171" t="s">
        <v>72</v>
      </c>
      <c r="AY151" s="14" t="s">
        <v>184</v>
      </c>
      <c r="BE151" s="172">
        <f>IF(N151="základní",J151,0)</f>
        <v>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4" t="s">
        <v>79</v>
      </c>
      <c r="BK151" s="172">
        <f>ROUND(I151*H151,2)</f>
        <v>0</v>
      </c>
      <c r="BL151" s="14" t="s">
        <v>183</v>
      </c>
      <c r="BM151" s="171" t="s">
        <v>717</v>
      </c>
    </row>
    <row r="152" spans="1:65" s="2" customFormat="1" ht="39">
      <c r="A152" s="31"/>
      <c r="B152" s="32"/>
      <c r="C152" s="33"/>
      <c r="D152" s="173" t="s">
        <v>186</v>
      </c>
      <c r="E152" s="33"/>
      <c r="F152" s="174" t="s">
        <v>420</v>
      </c>
      <c r="G152" s="33"/>
      <c r="H152" s="33"/>
      <c r="I152" s="112"/>
      <c r="J152" s="33"/>
      <c r="K152" s="33"/>
      <c r="L152" s="36"/>
      <c r="M152" s="175"/>
      <c r="N152" s="176"/>
      <c r="O152" s="61"/>
      <c r="P152" s="61"/>
      <c r="Q152" s="61"/>
      <c r="R152" s="61"/>
      <c r="S152" s="61"/>
      <c r="T152" s="62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186</v>
      </c>
      <c r="AU152" s="14" t="s">
        <v>72</v>
      </c>
    </row>
    <row r="153" spans="1:65" s="2" customFormat="1" ht="48.75">
      <c r="A153" s="31"/>
      <c r="B153" s="32"/>
      <c r="C153" s="33"/>
      <c r="D153" s="173" t="s">
        <v>188</v>
      </c>
      <c r="E153" s="33"/>
      <c r="F153" s="177" t="s">
        <v>421</v>
      </c>
      <c r="G153" s="33"/>
      <c r="H153" s="33"/>
      <c r="I153" s="112"/>
      <c r="J153" s="33"/>
      <c r="K153" s="33"/>
      <c r="L153" s="36"/>
      <c r="M153" s="175"/>
      <c r="N153" s="176"/>
      <c r="O153" s="61"/>
      <c r="P153" s="61"/>
      <c r="Q153" s="61"/>
      <c r="R153" s="61"/>
      <c r="S153" s="61"/>
      <c r="T153" s="62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188</v>
      </c>
      <c r="AU153" s="14" t="s">
        <v>72</v>
      </c>
    </row>
    <row r="154" spans="1:65" s="2" customFormat="1" ht="21.75" customHeight="1">
      <c r="A154" s="31"/>
      <c r="B154" s="32"/>
      <c r="C154" s="160" t="s">
        <v>426</v>
      </c>
      <c r="D154" s="160" t="s">
        <v>178</v>
      </c>
      <c r="E154" s="161" t="s">
        <v>422</v>
      </c>
      <c r="F154" s="162" t="s">
        <v>423</v>
      </c>
      <c r="G154" s="163" t="s">
        <v>236</v>
      </c>
      <c r="H154" s="164">
        <v>49.845999999999997</v>
      </c>
      <c r="I154" s="165"/>
      <c r="J154" s="166">
        <f>ROUND(I154*H154,2)</f>
        <v>0</v>
      </c>
      <c r="K154" s="162" t="s">
        <v>182</v>
      </c>
      <c r="L154" s="36"/>
      <c r="M154" s="167" t="s">
        <v>19</v>
      </c>
      <c r="N154" s="168" t="s">
        <v>43</v>
      </c>
      <c r="O154" s="61"/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1" t="s">
        <v>183</v>
      </c>
      <c r="AT154" s="171" t="s">
        <v>178</v>
      </c>
      <c r="AU154" s="171" t="s">
        <v>72</v>
      </c>
      <c r="AY154" s="14" t="s">
        <v>184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4" t="s">
        <v>79</v>
      </c>
      <c r="BK154" s="172">
        <f>ROUND(I154*H154,2)</f>
        <v>0</v>
      </c>
      <c r="BL154" s="14" t="s">
        <v>183</v>
      </c>
      <c r="BM154" s="171" t="s">
        <v>718</v>
      </c>
    </row>
    <row r="155" spans="1:65" s="2" customFormat="1" ht="39">
      <c r="A155" s="31"/>
      <c r="B155" s="32"/>
      <c r="C155" s="33"/>
      <c r="D155" s="173" t="s">
        <v>186</v>
      </c>
      <c r="E155" s="33"/>
      <c r="F155" s="174" t="s">
        <v>425</v>
      </c>
      <c r="G155" s="33"/>
      <c r="H155" s="33"/>
      <c r="I155" s="112"/>
      <c r="J155" s="33"/>
      <c r="K155" s="33"/>
      <c r="L155" s="36"/>
      <c r="M155" s="175"/>
      <c r="N155" s="176"/>
      <c r="O155" s="61"/>
      <c r="P155" s="61"/>
      <c r="Q155" s="61"/>
      <c r="R155" s="61"/>
      <c r="S155" s="61"/>
      <c r="T155" s="62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186</v>
      </c>
      <c r="AU155" s="14" t="s">
        <v>72</v>
      </c>
    </row>
    <row r="156" spans="1:65" s="2" customFormat="1" ht="48.75">
      <c r="A156" s="31"/>
      <c r="B156" s="32"/>
      <c r="C156" s="33"/>
      <c r="D156" s="173" t="s">
        <v>188</v>
      </c>
      <c r="E156" s="33"/>
      <c r="F156" s="177" t="s">
        <v>421</v>
      </c>
      <c r="G156" s="33"/>
      <c r="H156" s="33"/>
      <c r="I156" s="112"/>
      <c r="J156" s="33"/>
      <c r="K156" s="33"/>
      <c r="L156" s="36"/>
      <c r="M156" s="175"/>
      <c r="N156" s="176"/>
      <c r="O156" s="61"/>
      <c r="P156" s="61"/>
      <c r="Q156" s="61"/>
      <c r="R156" s="61"/>
      <c r="S156" s="61"/>
      <c r="T156" s="62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188</v>
      </c>
      <c r="AU156" s="14" t="s">
        <v>72</v>
      </c>
    </row>
    <row r="157" spans="1:65" s="2" customFormat="1" ht="21.75" customHeight="1">
      <c r="A157" s="31"/>
      <c r="B157" s="32"/>
      <c r="C157" s="160" t="s">
        <v>433</v>
      </c>
      <c r="D157" s="160" t="s">
        <v>178</v>
      </c>
      <c r="E157" s="161" t="s">
        <v>427</v>
      </c>
      <c r="F157" s="162" t="s">
        <v>428</v>
      </c>
      <c r="G157" s="163" t="s">
        <v>429</v>
      </c>
      <c r="H157" s="164">
        <v>2</v>
      </c>
      <c r="I157" s="165"/>
      <c r="J157" s="166">
        <f>ROUND(I157*H157,2)</f>
        <v>0</v>
      </c>
      <c r="K157" s="162" t="s">
        <v>182</v>
      </c>
      <c r="L157" s="36"/>
      <c r="M157" s="167" t="s">
        <v>19</v>
      </c>
      <c r="N157" s="168" t="s">
        <v>43</v>
      </c>
      <c r="O157" s="61"/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1" t="s">
        <v>183</v>
      </c>
      <c r="AT157" s="171" t="s">
        <v>178</v>
      </c>
      <c r="AU157" s="171" t="s">
        <v>72</v>
      </c>
      <c r="AY157" s="14" t="s">
        <v>184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4" t="s">
        <v>79</v>
      </c>
      <c r="BK157" s="172">
        <f>ROUND(I157*H157,2)</f>
        <v>0</v>
      </c>
      <c r="BL157" s="14" t="s">
        <v>183</v>
      </c>
      <c r="BM157" s="171" t="s">
        <v>719</v>
      </c>
    </row>
    <row r="158" spans="1:65" s="2" customFormat="1" ht="19.5">
      <c r="A158" s="31"/>
      <c r="B158" s="32"/>
      <c r="C158" s="33"/>
      <c r="D158" s="173" t="s">
        <v>186</v>
      </c>
      <c r="E158" s="33"/>
      <c r="F158" s="174" t="s">
        <v>431</v>
      </c>
      <c r="G158" s="33"/>
      <c r="H158" s="33"/>
      <c r="I158" s="112"/>
      <c r="J158" s="33"/>
      <c r="K158" s="33"/>
      <c r="L158" s="36"/>
      <c r="M158" s="175"/>
      <c r="N158" s="176"/>
      <c r="O158" s="61"/>
      <c r="P158" s="61"/>
      <c r="Q158" s="61"/>
      <c r="R158" s="61"/>
      <c r="S158" s="61"/>
      <c r="T158" s="62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186</v>
      </c>
      <c r="AU158" s="14" t="s">
        <v>72</v>
      </c>
    </row>
    <row r="159" spans="1:65" s="2" customFormat="1" ht="29.25">
      <c r="A159" s="31"/>
      <c r="B159" s="32"/>
      <c r="C159" s="33"/>
      <c r="D159" s="173" t="s">
        <v>188</v>
      </c>
      <c r="E159" s="33"/>
      <c r="F159" s="177" t="s">
        <v>432</v>
      </c>
      <c r="G159" s="33"/>
      <c r="H159" s="33"/>
      <c r="I159" s="112"/>
      <c r="J159" s="33"/>
      <c r="K159" s="33"/>
      <c r="L159" s="36"/>
      <c r="M159" s="175"/>
      <c r="N159" s="176"/>
      <c r="O159" s="61"/>
      <c r="P159" s="61"/>
      <c r="Q159" s="61"/>
      <c r="R159" s="61"/>
      <c r="S159" s="61"/>
      <c r="T159" s="62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188</v>
      </c>
      <c r="AU159" s="14" t="s">
        <v>72</v>
      </c>
    </row>
    <row r="160" spans="1:65" s="2" customFormat="1" ht="21.75" customHeight="1">
      <c r="A160" s="31"/>
      <c r="B160" s="32"/>
      <c r="C160" s="200" t="s">
        <v>437</v>
      </c>
      <c r="D160" s="200" t="s">
        <v>215</v>
      </c>
      <c r="E160" s="201" t="s">
        <v>661</v>
      </c>
      <c r="F160" s="202" t="s">
        <v>662</v>
      </c>
      <c r="G160" s="203" t="s">
        <v>225</v>
      </c>
      <c r="H160" s="204">
        <v>2</v>
      </c>
      <c r="I160" s="205"/>
      <c r="J160" s="206">
        <f>ROUND(I160*H160,2)</f>
        <v>0</v>
      </c>
      <c r="K160" s="202" t="s">
        <v>182</v>
      </c>
      <c r="L160" s="207"/>
      <c r="M160" s="208" t="s">
        <v>19</v>
      </c>
      <c r="N160" s="209" t="s">
        <v>43</v>
      </c>
      <c r="O160" s="61"/>
      <c r="P160" s="169">
        <f>O160*H160</f>
        <v>0</v>
      </c>
      <c r="Q160" s="169">
        <v>3.2770000000000001E-2</v>
      </c>
      <c r="R160" s="169">
        <f>Q160*H160</f>
        <v>6.5540000000000001E-2</v>
      </c>
      <c r="S160" s="169">
        <v>0</v>
      </c>
      <c r="T160" s="170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1" t="s">
        <v>219</v>
      </c>
      <c r="AT160" s="171" t="s">
        <v>215</v>
      </c>
      <c r="AU160" s="171" t="s">
        <v>72</v>
      </c>
      <c r="AY160" s="14" t="s">
        <v>184</v>
      </c>
      <c r="BE160" s="172">
        <f>IF(N160="základní",J160,0)</f>
        <v>0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4" t="s">
        <v>79</v>
      </c>
      <c r="BK160" s="172">
        <f>ROUND(I160*H160,2)</f>
        <v>0</v>
      </c>
      <c r="BL160" s="14" t="s">
        <v>183</v>
      </c>
      <c r="BM160" s="171" t="s">
        <v>720</v>
      </c>
    </row>
    <row r="161" spans="1:65" s="2" customFormat="1">
      <c r="A161" s="31"/>
      <c r="B161" s="32"/>
      <c r="C161" s="33"/>
      <c r="D161" s="173" t="s">
        <v>186</v>
      </c>
      <c r="E161" s="33"/>
      <c r="F161" s="174" t="s">
        <v>662</v>
      </c>
      <c r="G161" s="33"/>
      <c r="H161" s="33"/>
      <c r="I161" s="112"/>
      <c r="J161" s="33"/>
      <c r="K161" s="33"/>
      <c r="L161" s="36"/>
      <c r="M161" s="175"/>
      <c r="N161" s="176"/>
      <c r="O161" s="61"/>
      <c r="P161" s="61"/>
      <c r="Q161" s="61"/>
      <c r="R161" s="61"/>
      <c r="S161" s="61"/>
      <c r="T161" s="62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186</v>
      </c>
      <c r="AU161" s="14" t="s">
        <v>72</v>
      </c>
    </row>
    <row r="162" spans="1:65" s="2" customFormat="1" ht="21.75" customHeight="1">
      <c r="A162" s="31"/>
      <c r="B162" s="32"/>
      <c r="C162" s="160" t="s">
        <v>448</v>
      </c>
      <c r="D162" s="160" t="s">
        <v>178</v>
      </c>
      <c r="E162" s="161" t="s">
        <v>455</v>
      </c>
      <c r="F162" s="162" t="s">
        <v>456</v>
      </c>
      <c r="G162" s="163" t="s">
        <v>225</v>
      </c>
      <c r="H162" s="164">
        <v>1</v>
      </c>
      <c r="I162" s="165"/>
      <c r="J162" s="166">
        <f>ROUND(I162*H162,2)</f>
        <v>0</v>
      </c>
      <c r="K162" s="162" t="s">
        <v>182</v>
      </c>
      <c r="L162" s="36"/>
      <c r="M162" s="167" t="s">
        <v>19</v>
      </c>
      <c r="N162" s="168" t="s">
        <v>43</v>
      </c>
      <c r="O162" s="61"/>
      <c r="P162" s="169">
        <f>O162*H162</f>
        <v>0</v>
      </c>
      <c r="Q162" s="169">
        <v>0</v>
      </c>
      <c r="R162" s="169">
        <f>Q162*H162</f>
        <v>0</v>
      </c>
      <c r="S162" s="169">
        <v>0</v>
      </c>
      <c r="T162" s="17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1" t="s">
        <v>183</v>
      </c>
      <c r="AT162" s="171" t="s">
        <v>178</v>
      </c>
      <c r="AU162" s="171" t="s">
        <v>72</v>
      </c>
      <c r="AY162" s="14" t="s">
        <v>184</v>
      </c>
      <c r="BE162" s="172">
        <f>IF(N162="základní",J162,0)</f>
        <v>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4" t="s">
        <v>79</v>
      </c>
      <c r="BK162" s="172">
        <f>ROUND(I162*H162,2)</f>
        <v>0</v>
      </c>
      <c r="BL162" s="14" t="s">
        <v>183</v>
      </c>
      <c r="BM162" s="171" t="s">
        <v>721</v>
      </c>
    </row>
    <row r="163" spans="1:65" s="2" customFormat="1" ht="29.25">
      <c r="A163" s="31"/>
      <c r="B163" s="32"/>
      <c r="C163" s="33"/>
      <c r="D163" s="173" t="s">
        <v>186</v>
      </c>
      <c r="E163" s="33"/>
      <c r="F163" s="174" t="s">
        <v>458</v>
      </c>
      <c r="G163" s="33"/>
      <c r="H163" s="33"/>
      <c r="I163" s="112"/>
      <c r="J163" s="33"/>
      <c r="K163" s="33"/>
      <c r="L163" s="36"/>
      <c r="M163" s="175"/>
      <c r="N163" s="176"/>
      <c r="O163" s="61"/>
      <c r="P163" s="61"/>
      <c r="Q163" s="61"/>
      <c r="R163" s="61"/>
      <c r="S163" s="61"/>
      <c r="T163" s="62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186</v>
      </c>
      <c r="AU163" s="14" t="s">
        <v>72</v>
      </c>
    </row>
    <row r="164" spans="1:65" s="2" customFormat="1" ht="29.25">
      <c r="A164" s="31"/>
      <c r="B164" s="32"/>
      <c r="C164" s="33"/>
      <c r="D164" s="173" t="s">
        <v>188</v>
      </c>
      <c r="E164" s="33"/>
      <c r="F164" s="177" t="s">
        <v>459</v>
      </c>
      <c r="G164" s="33"/>
      <c r="H164" s="33"/>
      <c r="I164" s="112"/>
      <c r="J164" s="33"/>
      <c r="K164" s="33"/>
      <c r="L164" s="36"/>
      <c r="M164" s="175"/>
      <c r="N164" s="176"/>
      <c r="O164" s="61"/>
      <c r="P164" s="61"/>
      <c r="Q164" s="61"/>
      <c r="R164" s="61"/>
      <c r="S164" s="61"/>
      <c r="T164" s="62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188</v>
      </c>
      <c r="AU164" s="14" t="s">
        <v>72</v>
      </c>
    </row>
    <row r="165" spans="1:65" s="2" customFormat="1" ht="21.75" customHeight="1">
      <c r="A165" s="31"/>
      <c r="B165" s="32"/>
      <c r="C165" s="160" t="s">
        <v>454</v>
      </c>
      <c r="D165" s="160" t="s">
        <v>178</v>
      </c>
      <c r="E165" s="161" t="s">
        <v>286</v>
      </c>
      <c r="F165" s="162" t="s">
        <v>287</v>
      </c>
      <c r="G165" s="163" t="s">
        <v>218</v>
      </c>
      <c r="H165" s="164">
        <v>6.6710000000000003</v>
      </c>
      <c r="I165" s="165"/>
      <c r="J165" s="166">
        <f>ROUND(I165*H165,2)</f>
        <v>0</v>
      </c>
      <c r="K165" s="162" t="s">
        <v>182</v>
      </c>
      <c r="L165" s="36"/>
      <c r="M165" s="167" t="s">
        <v>19</v>
      </c>
      <c r="N165" s="168" t="s">
        <v>43</v>
      </c>
      <c r="O165" s="61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1" t="s">
        <v>288</v>
      </c>
      <c r="AT165" s="171" t="s">
        <v>178</v>
      </c>
      <c r="AU165" s="171" t="s">
        <v>72</v>
      </c>
      <c r="AY165" s="14" t="s">
        <v>184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79</v>
      </c>
      <c r="BK165" s="172">
        <f>ROUND(I165*H165,2)</f>
        <v>0</v>
      </c>
      <c r="BL165" s="14" t="s">
        <v>288</v>
      </c>
      <c r="BM165" s="171" t="s">
        <v>722</v>
      </c>
    </row>
    <row r="166" spans="1:65" s="2" customFormat="1" ht="29.25">
      <c r="A166" s="31"/>
      <c r="B166" s="32"/>
      <c r="C166" s="33"/>
      <c r="D166" s="173" t="s">
        <v>186</v>
      </c>
      <c r="E166" s="33"/>
      <c r="F166" s="174" t="s">
        <v>290</v>
      </c>
      <c r="G166" s="33"/>
      <c r="H166" s="33"/>
      <c r="I166" s="112"/>
      <c r="J166" s="33"/>
      <c r="K166" s="33"/>
      <c r="L166" s="36"/>
      <c r="M166" s="175"/>
      <c r="N166" s="176"/>
      <c r="O166" s="61"/>
      <c r="P166" s="61"/>
      <c r="Q166" s="61"/>
      <c r="R166" s="61"/>
      <c r="S166" s="61"/>
      <c r="T166" s="62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186</v>
      </c>
      <c r="AU166" s="14" t="s">
        <v>72</v>
      </c>
    </row>
    <row r="167" spans="1:65" s="2" customFormat="1" ht="39">
      <c r="A167" s="31"/>
      <c r="B167" s="32"/>
      <c r="C167" s="33"/>
      <c r="D167" s="173" t="s">
        <v>188</v>
      </c>
      <c r="E167" s="33"/>
      <c r="F167" s="177" t="s">
        <v>291</v>
      </c>
      <c r="G167" s="33"/>
      <c r="H167" s="33"/>
      <c r="I167" s="112"/>
      <c r="J167" s="33"/>
      <c r="K167" s="33"/>
      <c r="L167" s="36"/>
      <c r="M167" s="175"/>
      <c r="N167" s="176"/>
      <c r="O167" s="61"/>
      <c r="P167" s="61"/>
      <c r="Q167" s="61"/>
      <c r="R167" s="61"/>
      <c r="S167" s="61"/>
      <c r="T167" s="62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188</v>
      </c>
      <c r="AU167" s="14" t="s">
        <v>72</v>
      </c>
    </row>
    <row r="168" spans="1:65" s="10" customFormat="1">
      <c r="B168" s="178"/>
      <c r="C168" s="179"/>
      <c r="D168" s="173" t="s">
        <v>190</v>
      </c>
      <c r="E168" s="180" t="s">
        <v>19</v>
      </c>
      <c r="F168" s="181" t="s">
        <v>723</v>
      </c>
      <c r="G168" s="179"/>
      <c r="H168" s="182">
        <v>6.6710000000000003</v>
      </c>
      <c r="I168" s="183"/>
      <c r="J168" s="179"/>
      <c r="K168" s="179"/>
      <c r="L168" s="184"/>
      <c r="M168" s="185"/>
      <c r="N168" s="186"/>
      <c r="O168" s="186"/>
      <c r="P168" s="186"/>
      <c r="Q168" s="186"/>
      <c r="R168" s="186"/>
      <c r="S168" s="186"/>
      <c r="T168" s="187"/>
      <c r="AT168" s="188" t="s">
        <v>190</v>
      </c>
      <c r="AU168" s="188" t="s">
        <v>72</v>
      </c>
      <c r="AV168" s="10" t="s">
        <v>81</v>
      </c>
      <c r="AW168" s="10" t="s">
        <v>33</v>
      </c>
      <c r="AX168" s="10" t="s">
        <v>79</v>
      </c>
      <c r="AY168" s="188" t="s">
        <v>184</v>
      </c>
    </row>
    <row r="169" spans="1:65" s="2" customFormat="1" ht="21.75" customHeight="1">
      <c r="A169" s="31"/>
      <c r="B169" s="32"/>
      <c r="C169" s="160" t="s">
        <v>460</v>
      </c>
      <c r="D169" s="160" t="s">
        <v>178</v>
      </c>
      <c r="E169" s="161" t="s">
        <v>307</v>
      </c>
      <c r="F169" s="162" t="s">
        <v>308</v>
      </c>
      <c r="G169" s="163" t="s">
        <v>218</v>
      </c>
      <c r="H169" s="164">
        <v>92.58</v>
      </c>
      <c r="I169" s="165"/>
      <c r="J169" s="166">
        <f>ROUND(I169*H169,2)</f>
        <v>0</v>
      </c>
      <c r="K169" s="162" t="s">
        <v>182</v>
      </c>
      <c r="L169" s="36"/>
      <c r="M169" s="167" t="s">
        <v>19</v>
      </c>
      <c r="N169" s="168" t="s">
        <v>43</v>
      </c>
      <c r="O169" s="61"/>
      <c r="P169" s="169">
        <f>O169*H169</f>
        <v>0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1" t="s">
        <v>288</v>
      </c>
      <c r="AT169" s="171" t="s">
        <v>178</v>
      </c>
      <c r="AU169" s="171" t="s">
        <v>72</v>
      </c>
      <c r="AY169" s="14" t="s">
        <v>184</v>
      </c>
      <c r="BE169" s="172">
        <f>IF(N169="základní",J169,0)</f>
        <v>0</v>
      </c>
      <c r="BF169" s="172">
        <f>IF(N169="snížená",J169,0)</f>
        <v>0</v>
      </c>
      <c r="BG169" s="172">
        <f>IF(N169="zákl. přenesená",J169,0)</f>
        <v>0</v>
      </c>
      <c r="BH169" s="172">
        <f>IF(N169="sníž. přenesená",J169,0)</f>
        <v>0</v>
      </c>
      <c r="BI169" s="172">
        <f>IF(N169="nulová",J169,0)</f>
        <v>0</v>
      </c>
      <c r="BJ169" s="14" t="s">
        <v>79</v>
      </c>
      <c r="BK169" s="172">
        <f>ROUND(I169*H169,2)</f>
        <v>0</v>
      </c>
      <c r="BL169" s="14" t="s">
        <v>288</v>
      </c>
      <c r="BM169" s="171" t="s">
        <v>724</v>
      </c>
    </row>
    <row r="170" spans="1:65" s="2" customFormat="1" ht="29.25">
      <c r="A170" s="31"/>
      <c r="B170" s="32"/>
      <c r="C170" s="33"/>
      <c r="D170" s="173" t="s">
        <v>186</v>
      </c>
      <c r="E170" s="33"/>
      <c r="F170" s="174" t="s">
        <v>310</v>
      </c>
      <c r="G170" s="33"/>
      <c r="H170" s="33"/>
      <c r="I170" s="112"/>
      <c r="J170" s="33"/>
      <c r="K170" s="33"/>
      <c r="L170" s="36"/>
      <c r="M170" s="175"/>
      <c r="N170" s="176"/>
      <c r="O170" s="61"/>
      <c r="P170" s="61"/>
      <c r="Q170" s="61"/>
      <c r="R170" s="61"/>
      <c r="S170" s="61"/>
      <c r="T170" s="62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186</v>
      </c>
      <c r="AU170" s="14" t="s">
        <v>72</v>
      </c>
    </row>
    <row r="171" spans="1:65" s="2" customFormat="1" ht="39">
      <c r="A171" s="31"/>
      <c r="B171" s="32"/>
      <c r="C171" s="33"/>
      <c r="D171" s="173" t="s">
        <v>188</v>
      </c>
      <c r="E171" s="33"/>
      <c r="F171" s="177" t="s">
        <v>311</v>
      </c>
      <c r="G171" s="33"/>
      <c r="H171" s="33"/>
      <c r="I171" s="112"/>
      <c r="J171" s="33"/>
      <c r="K171" s="33"/>
      <c r="L171" s="36"/>
      <c r="M171" s="175"/>
      <c r="N171" s="176"/>
      <c r="O171" s="61"/>
      <c r="P171" s="61"/>
      <c r="Q171" s="61"/>
      <c r="R171" s="61"/>
      <c r="S171" s="61"/>
      <c r="T171" s="62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188</v>
      </c>
      <c r="AU171" s="14" t="s">
        <v>72</v>
      </c>
    </row>
    <row r="172" spans="1:65" s="10" customFormat="1">
      <c r="B172" s="178"/>
      <c r="C172" s="179"/>
      <c r="D172" s="173" t="s">
        <v>190</v>
      </c>
      <c r="E172" s="180" t="s">
        <v>19</v>
      </c>
      <c r="F172" s="181" t="s">
        <v>725</v>
      </c>
      <c r="G172" s="179"/>
      <c r="H172" s="182">
        <v>92.58</v>
      </c>
      <c r="I172" s="183"/>
      <c r="J172" s="179"/>
      <c r="K172" s="179"/>
      <c r="L172" s="184"/>
      <c r="M172" s="185"/>
      <c r="N172" s="186"/>
      <c r="O172" s="186"/>
      <c r="P172" s="186"/>
      <c r="Q172" s="186"/>
      <c r="R172" s="186"/>
      <c r="S172" s="186"/>
      <c r="T172" s="187"/>
      <c r="AT172" s="188" t="s">
        <v>190</v>
      </c>
      <c r="AU172" s="188" t="s">
        <v>72</v>
      </c>
      <c r="AV172" s="10" t="s">
        <v>81</v>
      </c>
      <c r="AW172" s="10" t="s">
        <v>33</v>
      </c>
      <c r="AX172" s="10" t="s">
        <v>79</v>
      </c>
      <c r="AY172" s="188" t="s">
        <v>184</v>
      </c>
    </row>
    <row r="173" spans="1:65" s="2" customFormat="1" ht="21.75" customHeight="1">
      <c r="A173" s="31"/>
      <c r="B173" s="32"/>
      <c r="C173" s="160" t="s">
        <v>463</v>
      </c>
      <c r="D173" s="160" t="s">
        <v>178</v>
      </c>
      <c r="E173" s="161" t="s">
        <v>314</v>
      </c>
      <c r="F173" s="162" t="s">
        <v>315</v>
      </c>
      <c r="G173" s="163" t="s">
        <v>218</v>
      </c>
      <c r="H173" s="164">
        <v>6.6710000000000003</v>
      </c>
      <c r="I173" s="165"/>
      <c r="J173" s="166">
        <f>ROUND(I173*H173,2)</f>
        <v>0</v>
      </c>
      <c r="K173" s="162" t="s">
        <v>182</v>
      </c>
      <c r="L173" s="36"/>
      <c r="M173" s="167" t="s">
        <v>19</v>
      </c>
      <c r="N173" s="168" t="s">
        <v>43</v>
      </c>
      <c r="O173" s="61"/>
      <c r="P173" s="169">
        <f>O173*H173</f>
        <v>0</v>
      </c>
      <c r="Q173" s="169">
        <v>0</v>
      </c>
      <c r="R173" s="169">
        <f>Q173*H173</f>
        <v>0</v>
      </c>
      <c r="S173" s="169">
        <v>0</v>
      </c>
      <c r="T173" s="170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1" t="s">
        <v>288</v>
      </c>
      <c r="AT173" s="171" t="s">
        <v>178</v>
      </c>
      <c r="AU173" s="171" t="s">
        <v>72</v>
      </c>
      <c r="AY173" s="14" t="s">
        <v>184</v>
      </c>
      <c r="BE173" s="172">
        <f>IF(N173="základní",J173,0)</f>
        <v>0</v>
      </c>
      <c r="BF173" s="172">
        <f>IF(N173="snížená",J173,0)</f>
        <v>0</v>
      </c>
      <c r="BG173" s="172">
        <f>IF(N173="zákl. přenesená",J173,0)</f>
        <v>0</v>
      </c>
      <c r="BH173" s="172">
        <f>IF(N173="sníž. přenesená",J173,0)</f>
        <v>0</v>
      </c>
      <c r="BI173" s="172">
        <f>IF(N173="nulová",J173,0)</f>
        <v>0</v>
      </c>
      <c r="BJ173" s="14" t="s">
        <v>79</v>
      </c>
      <c r="BK173" s="172">
        <f>ROUND(I173*H173,2)</f>
        <v>0</v>
      </c>
      <c r="BL173" s="14" t="s">
        <v>288</v>
      </c>
      <c r="BM173" s="171" t="s">
        <v>726</v>
      </c>
    </row>
    <row r="174" spans="1:65" s="2" customFormat="1" ht="29.25">
      <c r="A174" s="31"/>
      <c r="B174" s="32"/>
      <c r="C174" s="33"/>
      <c r="D174" s="173" t="s">
        <v>186</v>
      </c>
      <c r="E174" s="33"/>
      <c r="F174" s="174" t="s">
        <v>317</v>
      </c>
      <c r="G174" s="33"/>
      <c r="H174" s="33"/>
      <c r="I174" s="112"/>
      <c r="J174" s="33"/>
      <c r="K174" s="33"/>
      <c r="L174" s="36"/>
      <c r="M174" s="175"/>
      <c r="N174" s="176"/>
      <c r="O174" s="61"/>
      <c r="P174" s="61"/>
      <c r="Q174" s="61"/>
      <c r="R174" s="61"/>
      <c r="S174" s="61"/>
      <c r="T174" s="62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186</v>
      </c>
      <c r="AU174" s="14" t="s">
        <v>72</v>
      </c>
    </row>
    <row r="175" spans="1:65" s="2" customFormat="1" ht="39">
      <c r="A175" s="31"/>
      <c r="B175" s="32"/>
      <c r="C175" s="33"/>
      <c r="D175" s="173" t="s">
        <v>188</v>
      </c>
      <c r="E175" s="33"/>
      <c r="F175" s="177" t="s">
        <v>311</v>
      </c>
      <c r="G175" s="33"/>
      <c r="H175" s="33"/>
      <c r="I175" s="112"/>
      <c r="J175" s="33"/>
      <c r="K175" s="33"/>
      <c r="L175" s="36"/>
      <c r="M175" s="175"/>
      <c r="N175" s="176"/>
      <c r="O175" s="61"/>
      <c r="P175" s="61"/>
      <c r="Q175" s="61"/>
      <c r="R175" s="61"/>
      <c r="S175" s="61"/>
      <c r="T175" s="62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188</v>
      </c>
      <c r="AU175" s="14" t="s">
        <v>72</v>
      </c>
    </row>
    <row r="176" spans="1:65" s="10" customFormat="1">
      <c r="B176" s="178"/>
      <c r="C176" s="179"/>
      <c r="D176" s="173" t="s">
        <v>190</v>
      </c>
      <c r="E176" s="180" t="s">
        <v>19</v>
      </c>
      <c r="F176" s="181" t="s">
        <v>723</v>
      </c>
      <c r="G176" s="179"/>
      <c r="H176" s="182">
        <v>6.6710000000000003</v>
      </c>
      <c r="I176" s="183"/>
      <c r="J176" s="179"/>
      <c r="K176" s="179"/>
      <c r="L176" s="184"/>
      <c r="M176" s="185"/>
      <c r="N176" s="186"/>
      <c r="O176" s="186"/>
      <c r="P176" s="186"/>
      <c r="Q176" s="186"/>
      <c r="R176" s="186"/>
      <c r="S176" s="186"/>
      <c r="T176" s="187"/>
      <c r="AT176" s="188" t="s">
        <v>190</v>
      </c>
      <c r="AU176" s="188" t="s">
        <v>72</v>
      </c>
      <c r="AV176" s="10" t="s">
        <v>81</v>
      </c>
      <c r="AW176" s="10" t="s">
        <v>33</v>
      </c>
      <c r="AX176" s="10" t="s">
        <v>79</v>
      </c>
      <c r="AY176" s="188" t="s">
        <v>184</v>
      </c>
    </row>
    <row r="177" spans="1:65" s="2" customFormat="1" ht="21.75" customHeight="1">
      <c r="A177" s="31"/>
      <c r="B177" s="32"/>
      <c r="C177" s="160" t="s">
        <v>466</v>
      </c>
      <c r="D177" s="160" t="s">
        <v>178</v>
      </c>
      <c r="E177" s="161" t="s">
        <v>319</v>
      </c>
      <c r="F177" s="162" t="s">
        <v>320</v>
      </c>
      <c r="G177" s="163" t="s">
        <v>218</v>
      </c>
      <c r="H177" s="164">
        <v>92.58</v>
      </c>
      <c r="I177" s="165"/>
      <c r="J177" s="166">
        <f>ROUND(I177*H177,2)</f>
        <v>0</v>
      </c>
      <c r="K177" s="162" t="s">
        <v>182</v>
      </c>
      <c r="L177" s="36"/>
      <c r="M177" s="167" t="s">
        <v>19</v>
      </c>
      <c r="N177" s="168" t="s">
        <v>43</v>
      </c>
      <c r="O177" s="61"/>
      <c r="P177" s="169">
        <f>O177*H177</f>
        <v>0</v>
      </c>
      <c r="Q177" s="169">
        <v>0</v>
      </c>
      <c r="R177" s="169">
        <f>Q177*H177</f>
        <v>0</v>
      </c>
      <c r="S177" s="169">
        <v>0</v>
      </c>
      <c r="T177" s="170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71" t="s">
        <v>288</v>
      </c>
      <c r="AT177" s="171" t="s">
        <v>178</v>
      </c>
      <c r="AU177" s="171" t="s">
        <v>72</v>
      </c>
      <c r="AY177" s="14" t="s">
        <v>184</v>
      </c>
      <c r="BE177" s="172">
        <f>IF(N177="základní",J177,0)</f>
        <v>0</v>
      </c>
      <c r="BF177" s="172">
        <f>IF(N177="snížená",J177,0)</f>
        <v>0</v>
      </c>
      <c r="BG177" s="172">
        <f>IF(N177="zákl. přenesená",J177,0)</f>
        <v>0</v>
      </c>
      <c r="BH177" s="172">
        <f>IF(N177="sníž. přenesená",J177,0)</f>
        <v>0</v>
      </c>
      <c r="BI177" s="172">
        <f>IF(N177="nulová",J177,0)</f>
        <v>0</v>
      </c>
      <c r="BJ177" s="14" t="s">
        <v>79</v>
      </c>
      <c r="BK177" s="172">
        <f>ROUND(I177*H177,2)</f>
        <v>0</v>
      </c>
      <c r="BL177" s="14" t="s">
        <v>288</v>
      </c>
      <c r="BM177" s="171" t="s">
        <v>727</v>
      </c>
    </row>
    <row r="178" spans="1:65" s="2" customFormat="1" ht="68.25">
      <c r="A178" s="31"/>
      <c r="B178" s="32"/>
      <c r="C178" s="33"/>
      <c r="D178" s="173" t="s">
        <v>186</v>
      </c>
      <c r="E178" s="33"/>
      <c r="F178" s="174" t="s">
        <v>322</v>
      </c>
      <c r="G178" s="33"/>
      <c r="H178" s="33"/>
      <c r="I178" s="112"/>
      <c r="J178" s="33"/>
      <c r="K178" s="33"/>
      <c r="L178" s="36"/>
      <c r="M178" s="175"/>
      <c r="N178" s="176"/>
      <c r="O178" s="61"/>
      <c r="P178" s="61"/>
      <c r="Q178" s="61"/>
      <c r="R178" s="61"/>
      <c r="S178" s="61"/>
      <c r="T178" s="62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186</v>
      </c>
      <c r="AU178" s="14" t="s">
        <v>72</v>
      </c>
    </row>
    <row r="179" spans="1:65" s="2" customFormat="1" ht="68.25">
      <c r="A179" s="31"/>
      <c r="B179" s="32"/>
      <c r="C179" s="33"/>
      <c r="D179" s="173" t="s">
        <v>188</v>
      </c>
      <c r="E179" s="33"/>
      <c r="F179" s="177" t="s">
        <v>323</v>
      </c>
      <c r="G179" s="33"/>
      <c r="H179" s="33"/>
      <c r="I179" s="112"/>
      <c r="J179" s="33"/>
      <c r="K179" s="33"/>
      <c r="L179" s="36"/>
      <c r="M179" s="175"/>
      <c r="N179" s="176"/>
      <c r="O179" s="61"/>
      <c r="P179" s="61"/>
      <c r="Q179" s="61"/>
      <c r="R179" s="61"/>
      <c r="S179" s="61"/>
      <c r="T179" s="62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188</v>
      </c>
      <c r="AU179" s="14" t="s">
        <v>72</v>
      </c>
    </row>
    <row r="180" spans="1:65" s="10" customFormat="1">
      <c r="B180" s="178"/>
      <c r="C180" s="179"/>
      <c r="D180" s="173" t="s">
        <v>190</v>
      </c>
      <c r="E180" s="180" t="s">
        <v>19</v>
      </c>
      <c r="F180" s="181" t="s">
        <v>725</v>
      </c>
      <c r="G180" s="179"/>
      <c r="H180" s="182">
        <v>92.58</v>
      </c>
      <c r="I180" s="183"/>
      <c r="J180" s="179"/>
      <c r="K180" s="179"/>
      <c r="L180" s="184"/>
      <c r="M180" s="185"/>
      <c r="N180" s="186"/>
      <c r="O180" s="186"/>
      <c r="P180" s="186"/>
      <c r="Q180" s="186"/>
      <c r="R180" s="186"/>
      <c r="S180" s="186"/>
      <c r="T180" s="187"/>
      <c r="AT180" s="188" t="s">
        <v>190</v>
      </c>
      <c r="AU180" s="188" t="s">
        <v>72</v>
      </c>
      <c r="AV180" s="10" t="s">
        <v>81</v>
      </c>
      <c r="AW180" s="10" t="s">
        <v>33</v>
      </c>
      <c r="AX180" s="10" t="s">
        <v>79</v>
      </c>
      <c r="AY180" s="188" t="s">
        <v>184</v>
      </c>
    </row>
    <row r="181" spans="1:65" s="2" customFormat="1" ht="21.75" customHeight="1">
      <c r="A181" s="31"/>
      <c r="B181" s="32"/>
      <c r="C181" s="160" t="s">
        <v>469</v>
      </c>
      <c r="D181" s="160" t="s">
        <v>178</v>
      </c>
      <c r="E181" s="161" t="s">
        <v>473</v>
      </c>
      <c r="F181" s="162" t="s">
        <v>474</v>
      </c>
      <c r="G181" s="163" t="s">
        <v>218</v>
      </c>
      <c r="H181" s="164">
        <v>62.854999999999997</v>
      </c>
      <c r="I181" s="165"/>
      <c r="J181" s="166">
        <f>ROUND(I181*H181,2)</f>
        <v>0</v>
      </c>
      <c r="K181" s="162" t="s">
        <v>182</v>
      </c>
      <c r="L181" s="36"/>
      <c r="M181" s="167" t="s">
        <v>19</v>
      </c>
      <c r="N181" s="168" t="s">
        <v>43</v>
      </c>
      <c r="O181" s="61"/>
      <c r="P181" s="169">
        <f>O181*H181</f>
        <v>0</v>
      </c>
      <c r="Q181" s="169">
        <v>0</v>
      </c>
      <c r="R181" s="169">
        <f>Q181*H181</f>
        <v>0</v>
      </c>
      <c r="S181" s="169">
        <v>0</v>
      </c>
      <c r="T181" s="170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71" t="s">
        <v>288</v>
      </c>
      <c r="AT181" s="171" t="s">
        <v>178</v>
      </c>
      <c r="AU181" s="171" t="s">
        <v>72</v>
      </c>
      <c r="AY181" s="14" t="s">
        <v>184</v>
      </c>
      <c r="BE181" s="172">
        <f>IF(N181="základní",J181,0)</f>
        <v>0</v>
      </c>
      <c r="BF181" s="172">
        <f>IF(N181="snížená",J181,0)</f>
        <v>0</v>
      </c>
      <c r="BG181" s="172">
        <f>IF(N181="zákl. přenesená",J181,0)</f>
        <v>0</v>
      </c>
      <c r="BH181" s="172">
        <f>IF(N181="sníž. přenesená",J181,0)</f>
        <v>0</v>
      </c>
      <c r="BI181" s="172">
        <f>IF(N181="nulová",J181,0)</f>
        <v>0</v>
      </c>
      <c r="BJ181" s="14" t="s">
        <v>79</v>
      </c>
      <c r="BK181" s="172">
        <f>ROUND(I181*H181,2)</f>
        <v>0</v>
      </c>
      <c r="BL181" s="14" t="s">
        <v>288</v>
      </c>
      <c r="BM181" s="171" t="s">
        <v>728</v>
      </c>
    </row>
    <row r="182" spans="1:65" s="2" customFormat="1" ht="68.25">
      <c r="A182" s="31"/>
      <c r="B182" s="32"/>
      <c r="C182" s="33"/>
      <c r="D182" s="173" t="s">
        <v>186</v>
      </c>
      <c r="E182" s="33"/>
      <c r="F182" s="174" t="s">
        <v>476</v>
      </c>
      <c r="G182" s="33"/>
      <c r="H182" s="33"/>
      <c r="I182" s="112"/>
      <c r="J182" s="33"/>
      <c r="K182" s="33"/>
      <c r="L182" s="36"/>
      <c r="M182" s="175"/>
      <c r="N182" s="176"/>
      <c r="O182" s="61"/>
      <c r="P182" s="61"/>
      <c r="Q182" s="61"/>
      <c r="R182" s="61"/>
      <c r="S182" s="61"/>
      <c r="T182" s="62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186</v>
      </c>
      <c r="AU182" s="14" t="s">
        <v>72</v>
      </c>
    </row>
    <row r="183" spans="1:65" s="2" customFormat="1" ht="68.25">
      <c r="A183" s="31"/>
      <c r="B183" s="32"/>
      <c r="C183" s="33"/>
      <c r="D183" s="173" t="s">
        <v>188</v>
      </c>
      <c r="E183" s="33"/>
      <c r="F183" s="177" t="s">
        <v>323</v>
      </c>
      <c r="G183" s="33"/>
      <c r="H183" s="33"/>
      <c r="I183" s="112"/>
      <c r="J183" s="33"/>
      <c r="K183" s="33"/>
      <c r="L183" s="36"/>
      <c r="M183" s="175"/>
      <c r="N183" s="176"/>
      <c r="O183" s="61"/>
      <c r="P183" s="61"/>
      <c r="Q183" s="61"/>
      <c r="R183" s="61"/>
      <c r="S183" s="61"/>
      <c r="T183" s="62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188</v>
      </c>
      <c r="AU183" s="14" t="s">
        <v>72</v>
      </c>
    </row>
    <row r="184" spans="1:65" s="10" customFormat="1">
      <c r="B184" s="178"/>
      <c r="C184" s="179"/>
      <c r="D184" s="173" t="s">
        <v>190</v>
      </c>
      <c r="E184" s="180" t="s">
        <v>19</v>
      </c>
      <c r="F184" s="181" t="s">
        <v>729</v>
      </c>
      <c r="G184" s="179"/>
      <c r="H184" s="182">
        <v>62.854999999999997</v>
      </c>
      <c r="I184" s="183"/>
      <c r="J184" s="179"/>
      <c r="K184" s="179"/>
      <c r="L184" s="184"/>
      <c r="M184" s="185"/>
      <c r="N184" s="186"/>
      <c r="O184" s="186"/>
      <c r="P184" s="186"/>
      <c r="Q184" s="186"/>
      <c r="R184" s="186"/>
      <c r="S184" s="186"/>
      <c r="T184" s="187"/>
      <c r="AT184" s="188" t="s">
        <v>190</v>
      </c>
      <c r="AU184" s="188" t="s">
        <v>72</v>
      </c>
      <c r="AV184" s="10" t="s">
        <v>81</v>
      </c>
      <c r="AW184" s="10" t="s">
        <v>33</v>
      </c>
      <c r="AX184" s="10" t="s">
        <v>79</v>
      </c>
      <c r="AY184" s="188" t="s">
        <v>184</v>
      </c>
    </row>
    <row r="185" spans="1:65" s="2" customFormat="1" ht="33" customHeight="1">
      <c r="A185" s="31"/>
      <c r="B185" s="32"/>
      <c r="C185" s="160" t="s">
        <v>472</v>
      </c>
      <c r="D185" s="160" t="s">
        <v>178</v>
      </c>
      <c r="E185" s="161" t="s">
        <v>479</v>
      </c>
      <c r="F185" s="162" t="s">
        <v>480</v>
      </c>
      <c r="G185" s="163" t="s">
        <v>218</v>
      </c>
      <c r="H185" s="164">
        <v>5.681</v>
      </c>
      <c r="I185" s="165"/>
      <c r="J185" s="166">
        <f>ROUND(I185*H185,2)</f>
        <v>0</v>
      </c>
      <c r="K185" s="162" t="s">
        <v>182</v>
      </c>
      <c r="L185" s="36"/>
      <c r="M185" s="167" t="s">
        <v>19</v>
      </c>
      <c r="N185" s="168" t="s">
        <v>43</v>
      </c>
      <c r="O185" s="61"/>
      <c r="P185" s="169">
        <f>O185*H185</f>
        <v>0</v>
      </c>
      <c r="Q185" s="169">
        <v>0</v>
      </c>
      <c r="R185" s="169">
        <f>Q185*H185</f>
        <v>0</v>
      </c>
      <c r="S185" s="169">
        <v>0</v>
      </c>
      <c r="T185" s="170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71" t="s">
        <v>288</v>
      </c>
      <c r="AT185" s="171" t="s">
        <v>178</v>
      </c>
      <c r="AU185" s="171" t="s">
        <v>72</v>
      </c>
      <c r="AY185" s="14" t="s">
        <v>184</v>
      </c>
      <c r="BE185" s="172">
        <f>IF(N185="základní",J185,0)</f>
        <v>0</v>
      </c>
      <c r="BF185" s="172">
        <f>IF(N185="snížená",J185,0)</f>
        <v>0</v>
      </c>
      <c r="BG185" s="172">
        <f>IF(N185="zákl. přenesená",J185,0)</f>
        <v>0</v>
      </c>
      <c r="BH185" s="172">
        <f>IF(N185="sníž. přenesená",J185,0)</f>
        <v>0</v>
      </c>
      <c r="BI185" s="172">
        <f>IF(N185="nulová",J185,0)</f>
        <v>0</v>
      </c>
      <c r="BJ185" s="14" t="s">
        <v>79</v>
      </c>
      <c r="BK185" s="172">
        <f>ROUND(I185*H185,2)</f>
        <v>0</v>
      </c>
      <c r="BL185" s="14" t="s">
        <v>288</v>
      </c>
      <c r="BM185" s="171" t="s">
        <v>730</v>
      </c>
    </row>
    <row r="186" spans="1:65" s="2" customFormat="1" ht="68.25">
      <c r="A186" s="31"/>
      <c r="B186" s="32"/>
      <c r="C186" s="33"/>
      <c r="D186" s="173" t="s">
        <v>186</v>
      </c>
      <c r="E186" s="33"/>
      <c r="F186" s="174" t="s">
        <v>482</v>
      </c>
      <c r="G186" s="33"/>
      <c r="H186" s="33"/>
      <c r="I186" s="112"/>
      <c r="J186" s="33"/>
      <c r="K186" s="33"/>
      <c r="L186" s="36"/>
      <c r="M186" s="175"/>
      <c r="N186" s="176"/>
      <c r="O186" s="61"/>
      <c r="P186" s="61"/>
      <c r="Q186" s="61"/>
      <c r="R186" s="61"/>
      <c r="S186" s="61"/>
      <c r="T186" s="62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186</v>
      </c>
      <c r="AU186" s="14" t="s">
        <v>72</v>
      </c>
    </row>
    <row r="187" spans="1:65" s="2" customFormat="1" ht="68.25">
      <c r="A187" s="31"/>
      <c r="B187" s="32"/>
      <c r="C187" s="33"/>
      <c r="D187" s="173" t="s">
        <v>188</v>
      </c>
      <c r="E187" s="33"/>
      <c r="F187" s="177" t="s">
        <v>323</v>
      </c>
      <c r="G187" s="33"/>
      <c r="H187" s="33"/>
      <c r="I187" s="112"/>
      <c r="J187" s="33"/>
      <c r="K187" s="33"/>
      <c r="L187" s="36"/>
      <c r="M187" s="175"/>
      <c r="N187" s="176"/>
      <c r="O187" s="61"/>
      <c r="P187" s="61"/>
      <c r="Q187" s="61"/>
      <c r="R187" s="61"/>
      <c r="S187" s="61"/>
      <c r="T187" s="62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188</v>
      </c>
      <c r="AU187" s="14" t="s">
        <v>72</v>
      </c>
    </row>
    <row r="188" spans="1:65" s="10" customFormat="1">
      <c r="B188" s="178"/>
      <c r="C188" s="179"/>
      <c r="D188" s="173" t="s">
        <v>190</v>
      </c>
      <c r="E188" s="180" t="s">
        <v>19</v>
      </c>
      <c r="F188" s="181" t="s">
        <v>676</v>
      </c>
      <c r="G188" s="179"/>
      <c r="H188" s="182">
        <v>5.681</v>
      </c>
      <c r="I188" s="183"/>
      <c r="J188" s="179"/>
      <c r="K188" s="179"/>
      <c r="L188" s="184"/>
      <c r="M188" s="185"/>
      <c r="N188" s="186"/>
      <c r="O188" s="186"/>
      <c r="P188" s="186"/>
      <c r="Q188" s="186"/>
      <c r="R188" s="186"/>
      <c r="S188" s="186"/>
      <c r="T188" s="187"/>
      <c r="AT188" s="188" t="s">
        <v>190</v>
      </c>
      <c r="AU188" s="188" t="s">
        <v>72</v>
      </c>
      <c r="AV188" s="10" t="s">
        <v>81</v>
      </c>
      <c r="AW188" s="10" t="s">
        <v>33</v>
      </c>
      <c r="AX188" s="10" t="s">
        <v>79</v>
      </c>
      <c r="AY188" s="188" t="s">
        <v>184</v>
      </c>
    </row>
    <row r="189" spans="1:65" s="2" customFormat="1" ht="21.75" customHeight="1">
      <c r="A189" s="31"/>
      <c r="B189" s="32"/>
      <c r="C189" s="160" t="s">
        <v>478</v>
      </c>
      <c r="D189" s="160" t="s">
        <v>178</v>
      </c>
      <c r="E189" s="161" t="s">
        <v>485</v>
      </c>
      <c r="F189" s="162" t="s">
        <v>486</v>
      </c>
      <c r="G189" s="163" t="s">
        <v>218</v>
      </c>
      <c r="H189" s="164">
        <v>1.1000000000000001</v>
      </c>
      <c r="I189" s="165"/>
      <c r="J189" s="166">
        <f>ROUND(I189*H189,2)</f>
        <v>0</v>
      </c>
      <c r="K189" s="162" t="s">
        <v>182</v>
      </c>
      <c r="L189" s="36"/>
      <c r="M189" s="167" t="s">
        <v>19</v>
      </c>
      <c r="N189" s="168" t="s">
        <v>43</v>
      </c>
      <c r="O189" s="61"/>
      <c r="P189" s="169">
        <f>O189*H189</f>
        <v>0</v>
      </c>
      <c r="Q189" s="169">
        <v>0</v>
      </c>
      <c r="R189" s="169">
        <f>Q189*H189</f>
        <v>0</v>
      </c>
      <c r="S189" s="169">
        <v>0</v>
      </c>
      <c r="T189" s="170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71" t="s">
        <v>288</v>
      </c>
      <c r="AT189" s="171" t="s">
        <v>178</v>
      </c>
      <c r="AU189" s="171" t="s">
        <v>72</v>
      </c>
      <c r="AY189" s="14" t="s">
        <v>184</v>
      </c>
      <c r="BE189" s="172">
        <f>IF(N189="základní",J189,0)</f>
        <v>0</v>
      </c>
      <c r="BF189" s="172">
        <f>IF(N189="snížená",J189,0)</f>
        <v>0</v>
      </c>
      <c r="BG189" s="172">
        <f>IF(N189="zákl. přenesená",J189,0)</f>
        <v>0</v>
      </c>
      <c r="BH189" s="172">
        <f>IF(N189="sníž. přenesená",J189,0)</f>
        <v>0</v>
      </c>
      <c r="BI189" s="172">
        <f>IF(N189="nulová",J189,0)</f>
        <v>0</v>
      </c>
      <c r="BJ189" s="14" t="s">
        <v>79</v>
      </c>
      <c r="BK189" s="172">
        <f>ROUND(I189*H189,2)</f>
        <v>0</v>
      </c>
      <c r="BL189" s="14" t="s">
        <v>288</v>
      </c>
      <c r="BM189" s="171" t="s">
        <v>731</v>
      </c>
    </row>
    <row r="190" spans="1:65" s="2" customFormat="1" ht="68.25">
      <c r="A190" s="31"/>
      <c r="B190" s="32"/>
      <c r="C190" s="33"/>
      <c r="D190" s="173" t="s">
        <v>186</v>
      </c>
      <c r="E190" s="33"/>
      <c r="F190" s="174" t="s">
        <v>488</v>
      </c>
      <c r="G190" s="33"/>
      <c r="H190" s="33"/>
      <c r="I190" s="112"/>
      <c r="J190" s="33"/>
      <c r="K190" s="33"/>
      <c r="L190" s="36"/>
      <c r="M190" s="175"/>
      <c r="N190" s="176"/>
      <c r="O190" s="61"/>
      <c r="P190" s="61"/>
      <c r="Q190" s="61"/>
      <c r="R190" s="61"/>
      <c r="S190" s="61"/>
      <c r="T190" s="62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186</v>
      </c>
      <c r="AU190" s="14" t="s">
        <v>72</v>
      </c>
    </row>
    <row r="191" spans="1:65" s="2" customFormat="1" ht="68.25">
      <c r="A191" s="31"/>
      <c r="B191" s="32"/>
      <c r="C191" s="33"/>
      <c r="D191" s="173" t="s">
        <v>188</v>
      </c>
      <c r="E191" s="33"/>
      <c r="F191" s="177" t="s">
        <v>323</v>
      </c>
      <c r="G191" s="33"/>
      <c r="H191" s="33"/>
      <c r="I191" s="112"/>
      <c r="J191" s="33"/>
      <c r="K191" s="33"/>
      <c r="L191" s="36"/>
      <c r="M191" s="175"/>
      <c r="N191" s="176"/>
      <c r="O191" s="61"/>
      <c r="P191" s="61"/>
      <c r="Q191" s="61"/>
      <c r="R191" s="61"/>
      <c r="S191" s="61"/>
      <c r="T191" s="62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188</v>
      </c>
      <c r="AU191" s="14" t="s">
        <v>72</v>
      </c>
    </row>
    <row r="192" spans="1:65" s="10" customFormat="1">
      <c r="B192" s="178"/>
      <c r="C192" s="179"/>
      <c r="D192" s="173" t="s">
        <v>190</v>
      </c>
      <c r="E192" s="180" t="s">
        <v>19</v>
      </c>
      <c r="F192" s="181" t="s">
        <v>732</v>
      </c>
      <c r="G192" s="179"/>
      <c r="H192" s="182">
        <v>1.1000000000000001</v>
      </c>
      <c r="I192" s="183"/>
      <c r="J192" s="179"/>
      <c r="K192" s="179"/>
      <c r="L192" s="184"/>
      <c r="M192" s="210"/>
      <c r="N192" s="211"/>
      <c r="O192" s="211"/>
      <c r="P192" s="211"/>
      <c r="Q192" s="211"/>
      <c r="R192" s="211"/>
      <c r="S192" s="211"/>
      <c r="T192" s="212"/>
      <c r="AT192" s="188" t="s">
        <v>190</v>
      </c>
      <c r="AU192" s="188" t="s">
        <v>72</v>
      </c>
      <c r="AV192" s="10" t="s">
        <v>81</v>
      </c>
      <c r="AW192" s="10" t="s">
        <v>33</v>
      </c>
      <c r="AX192" s="10" t="s">
        <v>79</v>
      </c>
      <c r="AY192" s="188" t="s">
        <v>184</v>
      </c>
    </row>
    <row r="193" spans="1:31" s="2" customFormat="1" ht="6.95" customHeight="1">
      <c r="A193" s="31"/>
      <c r="B193" s="44"/>
      <c r="C193" s="45"/>
      <c r="D193" s="45"/>
      <c r="E193" s="45"/>
      <c r="F193" s="45"/>
      <c r="G193" s="45"/>
      <c r="H193" s="45"/>
      <c r="I193" s="139"/>
      <c r="J193" s="45"/>
      <c r="K193" s="45"/>
      <c r="L193" s="36"/>
      <c r="M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</row>
  </sheetData>
  <sheetProtection algorithmName="SHA-512" hashValue="hQrnjrvfNTYNvuCKmkL0jhbkU2XdvuLOVBlPL6QkBLJk53oOMWN5Vhp4kw3HI8EB3hVoJVR2lsBuzbep5s/nLg==" saltValue="Udhxw7VqHtqqJijvBGQiI95PVzPhldSghLs0OsVKzCp2yjq3uz+Gvg15Q3xI0w9+Yy1ynb1SE14UmXQP53vY2A==" spinCount="100000" sheet="1" objects="1" scenarios="1" formatColumns="0" formatRows="0" autoFilter="0"/>
  <autoFilter ref="C84:K192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topLeftCell="B166" workbookViewId="0">
      <selection activeCell="H113" sqref="H1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127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687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733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ROUND((SUM(BE85:BE175)),  2)</f>
        <v>0</v>
      </c>
      <c r="G35" s="31"/>
      <c r="H35" s="31"/>
      <c r="I35" s="128">
        <v>0.21</v>
      </c>
      <c r="J35" s="127">
        <f>ROUND(((SUM(BE85:BE175))*I35),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ROUND((SUM(BF85:BF175)),  2)</f>
        <v>0</v>
      </c>
      <c r="G36" s="31"/>
      <c r="H36" s="31"/>
      <c r="I36" s="128">
        <v>0.15</v>
      </c>
      <c r="J36" s="127">
        <f>ROUND(((SUM(BF85:BF175))*I36),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ROUND((SUM(BG85:BG175)),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ROUND((SUM(BH85:BH175)),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ROUND((SUM(BI85:BI175)),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687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6.2 - Oprava 1.SK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687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6.2 - Oprava 1.SK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SUM(P86:P175)</f>
        <v>0</v>
      </c>
      <c r="Q85" s="69"/>
      <c r="R85" s="157">
        <f>SUM(R86:R175)</f>
        <v>47.259539999999994</v>
      </c>
      <c r="S85" s="69"/>
      <c r="T85" s="158">
        <f>SUM(T86:T175)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SUM(BK86:BK175)</f>
        <v>0</v>
      </c>
    </row>
    <row r="86" spans="1:65" s="2" customFormat="1" ht="21.75" customHeight="1">
      <c r="A86" s="31"/>
      <c r="B86" s="32"/>
      <c r="C86" s="160" t="s">
        <v>79</v>
      </c>
      <c r="D86" s="160" t="s">
        <v>178</v>
      </c>
      <c r="E86" s="161" t="s">
        <v>179</v>
      </c>
      <c r="F86" s="162" t="s">
        <v>180</v>
      </c>
      <c r="G86" s="163" t="s">
        <v>181</v>
      </c>
      <c r="H86" s="164">
        <v>80</v>
      </c>
      <c r="I86" s="165"/>
      <c r="J86" s="166">
        <f>ROUND(I86*H86,2)</f>
        <v>0</v>
      </c>
      <c r="K86" s="162" t="s">
        <v>182</v>
      </c>
      <c r="L86" s="36"/>
      <c r="M86" s="167" t="s">
        <v>19</v>
      </c>
      <c r="N86" s="168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183</v>
      </c>
      <c r="AT86" s="171" t="s">
        <v>178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734</v>
      </c>
    </row>
    <row r="87" spans="1:65" s="2" customFormat="1" ht="19.5">
      <c r="A87" s="31"/>
      <c r="B87" s="32"/>
      <c r="C87" s="33"/>
      <c r="D87" s="173" t="s">
        <v>186</v>
      </c>
      <c r="E87" s="33"/>
      <c r="F87" s="174" t="s">
        <v>187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9.25">
      <c r="A88" s="31"/>
      <c r="B88" s="32"/>
      <c r="C88" s="33"/>
      <c r="D88" s="173" t="s">
        <v>188</v>
      </c>
      <c r="E88" s="33"/>
      <c r="F88" s="177" t="s">
        <v>189</v>
      </c>
      <c r="G88" s="33"/>
      <c r="H88" s="33"/>
      <c r="I88" s="112"/>
      <c r="J88" s="33"/>
      <c r="K88" s="33"/>
      <c r="L88" s="36"/>
      <c r="M88" s="175"/>
      <c r="N88" s="176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188</v>
      </c>
      <c r="AU88" s="14" t="s">
        <v>72</v>
      </c>
    </row>
    <row r="89" spans="1:65" s="10" customFormat="1">
      <c r="B89" s="178"/>
      <c r="C89" s="179"/>
      <c r="D89" s="173" t="s">
        <v>190</v>
      </c>
      <c r="E89" s="180" t="s">
        <v>19</v>
      </c>
      <c r="F89" s="181" t="s">
        <v>735</v>
      </c>
      <c r="G89" s="179"/>
      <c r="H89" s="182">
        <v>80</v>
      </c>
      <c r="I89" s="183"/>
      <c r="J89" s="179"/>
      <c r="K89" s="179"/>
      <c r="L89" s="184"/>
      <c r="M89" s="185"/>
      <c r="N89" s="186"/>
      <c r="O89" s="186"/>
      <c r="P89" s="186"/>
      <c r="Q89" s="186"/>
      <c r="R89" s="186"/>
      <c r="S89" s="186"/>
      <c r="T89" s="187"/>
      <c r="AT89" s="188" t="s">
        <v>190</v>
      </c>
      <c r="AU89" s="188" t="s">
        <v>72</v>
      </c>
      <c r="AV89" s="10" t="s">
        <v>81</v>
      </c>
      <c r="AW89" s="10" t="s">
        <v>33</v>
      </c>
      <c r="AX89" s="10" t="s">
        <v>79</v>
      </c>
      <c r="AY89" s="188" t="s">
        <v>184</v>
      </c>
    </row>
    <row r="90" spans="1:65" s="2" customFormat="1" ht="21.75" customHeight="1">
      <c r="A90" s="31"/>
      <c r="B90" s="32"/>
      <c r="C90" s="160" t="s">
        <v>81</v>
      </c>
      <c r="D90" s="160" t="s">
        <v>178</v>
      </c>
      <c r="E90" s="161" t="s">
        <v>342</v>
      </c>
      <c r="F90" s="162" t="s">
        <v>343</v>
      </c>
      <c r="G90" s="163" t="s">
        <v>181</v>
      </c>
      <c r="H90" s="164">
        <v>80</v>
      </c>
      <c r="I90" s="165"/>
      <c r="J90" s="166">
        <f>ROUND(I90*H90,2)</f>
        <v>0</v>
      </c>
      <c r="K90" s="162" t="s">
        <v>182</v>
      </c>
      <c r="L90" s="36"/>
      <c r="M90" s="167" t="s">
        <v>19</v>
      </c>
      <c r="N90" s="168" t="s">
        <v>43</v>
      </c>
      <c r="O90" s="61"/>
      <c r="P90" s="169">
        <f>O90*H90</f>
        <v>0</v>
      </c>
      <c r="Q90" s="169">
        <v>0</v>
      </c>
      <c r="R90" s="169">
        <f>Q90*H90</f>
        <v>0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183</v>
      </c>
      <c r="AT90" s="171" t="s">
        <v>178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736</v>
      </c>
    </row>
    <row r="91" spans="1:65" s="2" customFormat="1" ht="29.25">
      <c r="A91" s="31"/>
      <c r="B91" s="32"/>
      <c r="C91" s="33"/>
      <c r="D91" s="173" t="s">
        <v>186</v>
      </c>
      <c r="E91" s="33"/>
      <c r="F91" s="174" t="s">
        <v>345</v>
      </c>
      <c r="G91" s="33"/>
      <c r="H91" s="33"/>
      <c r="I91" s="112"/>
      <c r="J91" s="33"/>
      <c r="K91" s="33"/>
      <c r="L91" s="36"/>
      <c r="M91" s="175"/>
      <c r="N91" s="176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2" customFormat="1" ht="29.25">
      <c r="A92" s="31"/>
      <c r="B92" s="32"/>
      <c r="C92" s="33"/>
      <c r="D92" s="173" t="s">
        <v>188</v>
      </c>
      <c r="E92" s="33"/>
      <c r="F92" s="177" t="s">
        <v>346</v>
      </c>
      <c r="G92" s="33"/>
      <c r="H92" s="33"/>
      <c r="I92" s="112"/>
      <c r="J92" s="33"/>
      <c r="K92" s="33"/>
      <c r="L92" s="36"/>
      <c r="M92" s="175"/>
      <c r="N92" s="176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188</v>
      </c>
      <c r="AU92" s="14" t="s">
        <v>72</v>
      </c>
    </row>
    <row r="93" spans="1:65" s="2" customFormat="1" ht="21.75" customHeight="1">
      <c r="A93" s="31"/>
      <c r="B93" s="32"/>
      <c r="C93" s="160" t="s">
        <v>201</v>
      </c>
      <c r="D93" s="160" t="s">
        <v>178</v>
      </c>
      <c r="E93" s="161" t="s">
        <v>347</v>
      </c>
      <c r="F93" s="162" t="s">
        <v>348</v>
      </c>
      <c r="G93" s="163" t="s">
        <v>196</v>
      </c>
      <c r="H93" s="164">
        <v>3.2</v>
      </c>
      <c r="I93" s="165"/>
      <c r="J93" s="166">
        <f>ROUND(I93*H93,2)</f>
        <v>0</v>
      </c>
      <c r="K93" s="162" t="s">
        <v>182</v>
      </c>
      <c r="L93" s="36"/>
      <c r="M93" s="167" t="s">
        <v>19</v>
      </c>
      <c r="N93" s="168" t="s">
        <v>43</v>
      </c>
      <c r="O93" s="61"/>
      <c r="P93" s="169">
        <f>O93*H93</f>
        <v>0</v>
      </c>
      <c r="Q93" s="169">
        <v>0</v>
      </c>
      <c r="R93" s="169">
        <f>Q93*H93</f>
        <v>0</v>
      </c>
      <c r="S93" s="169">
        <v>0</v>
      </c>
      <c r="T93" s="170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1" t="s">
        <v>183</v>
      </c>
      <c r="AT93" s="171" t="s">
        <v>178</v>
      </c>
      <c r="AU93" s="171" t="s">
        <v>72</v>
      </c>
      <c r="AY93" s="14" t="s">
        <v>184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4" t="s">
        <v>79</v>
      </c>
      <c r="BK93" s="172">
        <f>ROUND(I93*H93,2)</f>
        <v>0</v>
      </c>
      <c r="BL93" s="14" t="s">
        <v>183</v>
      </c>
      <c r="BM93" s="171" t="s">
        <v>737</v>
      </c>
    </row>
    <row r="94" spans="1:65" s="2" customFormat="1" ht="29.25">
      <c r="A94" s="31"/>
      <c r="B94" s="32"/>
      <c r="C94" s="33"/>
      <c r="D94" s="173" t="s">
        <v>186</v>
      </c>
      <c r="E94" s="33"/>
      <c r="F94" s="174" t="s">
        <v>350</v>
      </c>
      <c r="G94" s="33"/>
      <c r="H94" s="33"/>
      <c r="I94" s="112"/>
      <c r="J94" s="33"/>
      <c r="K94" s="33"/>
      <c r="L94" s="36"/>
      <c r="M94" s="175"/>
      <c r="N94" s="176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186</v>
      </c>
      <c r="AU94" s="14" t="s">
        <v>72</v>
      </c>
    </row>
    <row r="95" spans="1:65" s="2" customFormat="1" ht="39">
      <c r="A95" s="31"/>
      <c r="B95" s="32"/>
      <c r="C95" s="33"/>
      <c r="D95" s="173" t="s">
        <v>188</v>
      </c>
      <c r="E95" s="33"/>
      <c r="F95" s="177" t="s">
        <v>351</v>
      </c>
      <c r="G95" s="33"/>
      <c r="H95" s="33"/>
      <c r="I95" s="112"/>
      <c r="J95" s="33"/>
      <c r="K95" s="33"/>
      <c r="L95" s="36"/>
      <c r="M95" s="175"/>
      <c r="N95" s="176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188</v>
      </c>
      <c r="AU95" s="14" t="s">
        <v>72</v>
      </c>
    </row>
    <row r="96" spans="1:65" s="10" customFormat="1">
      <c r="B96" s="178"/>
      <c r="C96" s="179"/>
      <c r="D96" s="173" t="s">
        <v>190</v>
      </c>
      <c r="E96" s="180" t="s">
        <v>19</v>
      </c>
      <c r="F96" s="181" t="s">
        <v>738</v>
      </c>
      <c r="G96" s="179"/>
      <c r="H96" s="182">
        <v>3.2</v>
      </c>
      <c r="I96" s="183"/>
      <c r="J96" s="179"/>
      <c r="K96" s="179"/>
      <c r="L96" s="184"/>
      <c r="M96" s="185"/>
      <c r="N96" s="186"/>
      <c r="O96" s="186"/>
      <c r="P96" s="186"/>
      <c r="Q96" s="186"/>
      <c r="R96" s="186"/>
      <c r="S96" s="186"/>
      <c r="T96" s="187"/>
      <c r="AT96" s="188" t="s">
        <v>190</v>
      </c>
      <c r="AU96" s="188" t="s">
        <v>72</v>
      </c>
      <c r="AV96" s="10" t="s">
        <v>81</v>
      </c>
      <c r="AW96" s="10" t="s">
        <v>33</v>
      </c>
      <c r="AX96" s="10" t="s">
        <v>79</v>
      </c>
      <c r="AY96" s="188" t="s">
        <v>184</v>
      </c>
    </row>
    <row r="97" spans="1:65" s="2" customFormat="1" ht="21.75" customHeight="1">
      <c r="A97" s="31"/>
      <c r="B97" s="32"/>
      <c r="C97" s="200" t="s">
        <v>183</v>
      </c>
      <c r="D97" s="200" t="s">
        <v>215</v>
      </c>
      <c r="E97" s="201" t="s">
        <v>353</v>
      </c>
      <c r="F97" s="202" t="s">
        <v>354</v>
      </c>
      <c r="G97" s="203" t="s">
        <v>218</v>
      </c>
      <c r="H97" s="204">
        <v>4.8</v>
      </c>
      <c r="I97" s="205"/>
      <c r="J97" s="206">
        <f>ROUND(I97*H97,2)</f>
        <v>0</v>
      </c>
      <c r="K97" s="202" t="s">
        <v>182</v>
      </c>
      <c r="L97" s="207"/>
      <c r="M97" s="208" t="s">
        <v>19</v>
      </c>
      <c r="N97" s="209" t="s">
        <v>43</v>
      </c>
      <c r="O97" s="61"/>
      <c r="P97" s="169">
        <f>O97*H97</f>
        <v>0</v>
      </c>
      <c r="Q97" s="169">
        <v>1</v>
      </c>
      <c r="R97" s="169">
        <f>Q97*H97</f>
        <v>4.8</v>
      </c>
      <c r="S97" s="169">
        <v>0</v>
      </c>
      <c r="T97" s="170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1" t="s">
        <v>219</v>
      </c>
      <c r="AT97" s="171" t="s">
        <v>215</v>
      </c>
      <c r="AU97" s="171" t="s">
        <v>72</v>
      </c>
      <c r="AY97" s="14" t="s">
        <v>184</v>
      </c>
      <c r="BE97" s="172">
        <f>IF(N97="základní",J97,0)</f>
        <v>0</v>
      </c>
      <c r="BF97" s="172">
        <f>IF(N97="snížená",J97,0)</f>
        <v>0</v>
      </c>
      <c r="BG97" s="172">
        <f>IF(N97="zákl. přenesená",J97,0)</f>
        <v>0</v>
      </c>
      <c r="BH97" s="172">
        <f>IF(N97="sníž. přenesená",J97,0)</f>
        <v>0</v>
      </c>
      <c r="BI97" s="172">
        <f>IF(N97="nulová",J97,0)</f>
        <v>0</v>
      </c>
      <c r="BJ97" s="14" t="s">
        <v>79</v>
      </c>
      <c r="BK97" s="172">
        <f>ROUND(I97*H97,2)</f>
        <v>0</v>
      </c>
      <c r="BL97" s="14" t="s">
        <v>183</v>
      </c>
      <c r="BM97" s="171" t="s">
        <v>739</v>
      </c>
    </row>
    <row r="98" spans="1:65" s="2" customFormat="1">
      <c r="A98" s="31"/>
      <c r="B98" s="32"/>
      <c r="C98" s="33"/>
      <c r="D98" s="173" t="s">
        <v>186</v>
      </c>
      <c r="E98" s="33"/>
      <c r="F98" s="174" t="s">
        <v>354</v>
      </c>
      <c r="G98" s="33"/>
      <c r="H98" s="33"/>
      <c r="I98" s="112"/>
      <c r="J98" s="33"/>
      <c r="K98" s="33"/>
      <c r="L98" s="36"/>
      <c r="M98" s="175"/>
      <c r="N98" s="176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4" t="s">
        <v>186</v>
      </c>
      <c r="AU98" s="14" t="s">
        <v>72</v>
      </c>
    </row>
    <row r="99" spans="1:65" s="10" customFormat="1">
      <c r="B99" s="178"/>
      <c r="C99" s="179"/>
      <c r="D99" s="173" t="s">
        <v>190</v>
      </c>
      <c r="E99" s="180" t="s">
        <v>19</v>
      </c>
      <c r="F99" s="181" t="s">
        <v>740</v>
      </c>
      <c r="G99" s="179"/>
      <c r="H99" s="182">
        <v>4.8</v>
      </c>
      <c r="I99" s="183"/>
      <c r="J99" s="179"/>
      <c r="K99" s="179"/>
      <c r="L99" s="184"/>
      <c r="M99" s="185"/>
      <c r="N99" s="186"/>
      <c r="O99" s="186"/>
      <c r="P99" s="186"/>
      <c r="Q99" s="186"/>
      <c r="R99" s="186"/>
      <c r="S99" s="186"/>
      <c r="T99" s="187"/>
      <c r="AT99" s="188" t="s">
        <v>190</v>
      </c>
      <c r="AU99" s="188" t="s">
        <v>72</v>
      </c>
      <c r="AV99" s="10" t="s">
        <v>81</v>
      </c>
      <c r="AW99" s="10" t="s">
        <v>33</v>
      </c>
      <c r="AX99" s="10" t="s">
        <v>79</v>
      </c>
      <c r="AY99" s="188" t="s">
        <v>184</v>
      </c>
    </row>
    <row r="100" spans="1:65" s="2" customFormat="1" ht="21.75" customHeight="1">
      <c r="A100" s="31"/>
      <c r="B100" s="32"/>
      <c r="C100" s="160" t="s">
        <v>214</v>
      </c>
      <c r="D100" s="160" t="s">
        <v>178</v>
      </c>
      <c r="E100" s="161" t="s">
        <v>741</v>
      </c>
      <c r="F100" s="162" t="s">
        <v>742</v>
      </c>
      <c r="G100" s="163" t="s">
        <v>196</v>
      </c>
      <c r="H100" s="164">
        <v>32</v>
      </c>
      <c r="I100" s="165"/>
      <c r="J100" s="166">
        <f>ROUND(I100*H100,2)</f>
        <v>0</v>
      </c>
      <c r="K100" s="162" t="s">
        <v>182</v>
      </c>
      <c r="L100" s="36"/>
      <c r="M100" s="167" t="s">
        <v>19</v>
      </c>
      <c r="N100" s="168" t="s">
        <v>43</v>
      </c>
      <c r="O100" s="61"/>
      <c r="P100" s="169">
        <f>O100*H100</f>
        <v>0</v>
      </c>
      <c r="Q100" s="169">
        <v>0</v>
      </c>
      <c r="R100" s="169">
        <f>Q100*H100</f>
        <v>0</v>
      </c>
      <c r="S100" s="169">
        <v>0</v>
      </c>
      <c r="T100" s="170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1" t="s">
        <v>183</v>
      </c>
      <c r="AT100" s="171" t="s">
        <v>178</v>
      </c>
      <c r="AU100" s="171" t="s">
        <v>72</v>
      </c>
      <c r="AY100" s="14" t="s">
        <v>184</v>
      </c>
      <c r="BE100" s="172">
        <f>IF(N100="základní",J100,0)</f>
        <v>0</v>
      </c>
      <c r="BF100" s="172">
        <f>IF(N100="snížená",J100,0)</f>
        <v>0</v>
      </c>
      <c r="BG100" s="172">
        <f>IF(N100="zákl. přenesená",J100,0)</f>
        <v>0</v>
      </c>
      <c r="BH100" s="172">
        <f>IF(N100="sníž. přenesená",J100,0)</f>
        <v>0</v>
      </c>
      <c r="BI100" s="172">
        <f>IF(N100="nulová",J100,0)</f>
        <v>0</v>
      </c>
      <c r="BJ100" s="14" t="s">
        <v>79</v>
      </c>
      <c r="BK100" s="172">
        <f>ROUND(I100*H100,2)</f>
        <v>0</v>
      </c>
      <c r="BL100" s="14" t="s">
        <v>183</v>
      </c>
      <c r="BM100" s="171" t="s">
        <v>743</v>
      </c>
    </row>
    <row r="101" spans="1:65" s="2" customFormat="1" ht="39">
      <c r="A101" s="31"/>
      <c r="B101" s="32"/>
      <c r="C101" s="33"/>
      <c r="D101" s="173" t="s">
        <v>186</v>
      </c>
      <c r="E101" s="33"/>
      <c r="F101" s="174" t="s">
        <v>744</v>
      </c>
      <c r="G101" s="33"/>
      <c r="H101" s="33"/>
      <c r="I101" s="112"/>
      <c r="J101" s="33"/>
      <c r="K101" s="33"/>
      <c r="L101" s="36"/>
      <c r="M101" s="175"/>
      <c r="N101" s="176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186</v>
      </c>
      <c r="AU101" s="14" t="s">
        <v>72</v>
      </c>
    </row>
    <row r="102" spans="1:65" s="2" customFormat="1" ht="48.75">
      <c r="A102" s="31"/>
      <c r="B102" s="32"/>
      <c r="C102" s="33"/>
      <c r="D102" s="173" t="s">
        <v>188</v>
      </c>
      <c r="E102" s="33"/>
      <c r="F102" s="177" t="s">
        <v>361</v>
      </c>
      <c r="G102" s="33"/>
      <c r="H102" s="33"/>
      <c r="I102" s="112"/>
      <c r="J102" s="33"/>
      <c r="K102" s="33"/>
      <c r="L102" s="36"/>
      <c r="M102" s="175"/>
      <c r="N102" s="176"/>
      <c r="O102" s="61"/>
      <c r="P102" s="61"/>
      <c r="Q102" s="61"/>
      <c r="R102" s="61"/>
      <c r="S102" s="61"/>
      <c r="T102" s="62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4" t="s">
        <v>188</v>
      </c>
      <c r="AU102" s="14" t="s">
        <v>72</v>
      </c>
    </row>
    <row r="103" spans="1:65" s="10" customFormat="1">
      <c r="B103" s="178"/>
      <c r="C103" s="179"/>
      <c r="D103" s="173" t="s">
        <v>190</v>
      </c>
      <c r="E103" s="180" t="s">
        <v>19</v>
      </c>
      <c r="F103" s="181" t="s">
        <v>745</v>
      </c>
      <c r="G103" s="179"/>
      <c r="H103" s="182">
        <v>32</v>
      </c>
      <c r="I103" s="183"/>
      <c r="J103" s="179"/>
      <c r="K103" s="179"/>
      <c r="L103" s="184"/>
      <c r="M103" s="185"/>
      <c r="N103" s="186"/>
      <c r="O103" s="186"/>
      <c r="P103" s="186"/>
      <c r="Q103" s="186"/>
      <c r="R103" s="186"/>
      <c r="S103" s="186"/>
      <c r="T103" s="187"/>
      <c r="AT103" s="188" t="s">
        <v>190</v>
      </c>
      <c r="AU103" s="188" t="s">
        <v>72</v>
      </c>
      <c r="AV103" s="10" t="s">
        <v>81</v>
      </c>
      <c r="AW103" s="10" t="s">
        <v>33</v>
      </c>
      <c r="AX103" s="10" t="s">
        <v>79</v>
      </c>
      <c r="AY103" s="188" t="s">
        <v>184</v>
      </c>
    </row>
    <row r="104" spans="1:65" s="2" customFormat="1" ht="21.75" customHeight="1">
      <c r="A104" s="31"/>
      <c r="B104" s="32"/>
      <c r="C104" s="160" t="s">
        <v>222</v>
      </c>
      <c r="D104" s="160" t="s">
        <v>178</v>
      </c>
      <c r="E104" s="161" t="s">
        <v>208</v>
      </c>
      <c r="F104" s="162" t="s">
        <v>209</v>
      </c>
      <c r="G104" s="163" t="s">
        <v>196</v>
      </c>
      <c r="H104" s="164">
        <v>32</v>
      </c>
      <c r="I104" s="165"/>
      <c r="J104" s="166">
        <f>ROUND(I104*H104,2)</f>
        <v>0</v>
      </c>
      <c r="K104" s="162" t="s">
        <v>182</v>
      </c>
      <c r="L104" s="36"/>
      <c r="M104" s="167" t="s">
        <v>19</v>
      </c>
      <c r="N104" s="168" t="s">
        <v>43</v>
      </c>
      <c r="O104" s="61"/>
      <c r="P104" s="169">
        <f>O104*H104</f>
        <v>0</v>
      </c>
      <c r="Q104" s="169">
        <v>0</v>
      </c>
      <c r="R104" s="169">
        <f>Q104*H104</f>
        <v>0</v>
      </c>
      <c r="S104" s="169">
        <v>0</v>
      </c>
      <c r="T104" s="170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71" t="s">
        <v>183</v>
      </c>
      <c r="AT104" s="171" t="s">
        <v>178</v>
      </c>
      <c r="AU104" s="171" t="s">
        <v>72</v>
      </c>
      <c r="AY104" s="14" t="s">
        <v>184</v>
      </c>
      <c r="BE104" s="172">
        <f>IF(N104="základní",J104,0)</f>
        <v>0</v>
      </c>
      <c r="BF104" s="172">
        <f>IF(N104="snížená",J104,0)</f>
        <v>0</v>
      </c>
      <c r="BG104" s="172">
        <f>IF(N104="zákl. přenesená",J104,0)</f>
        <v>0</v>
      </c>
      <c r="BH104" s="172">
        <f>IF(N104="sníž. přenesená",J104,0)</f>
        <v>0</v>
      </c>
      <c r="BI104" s="172">
        <f>IF(N104="nulová",J104,0)</f>
        <v>0</v>
      </c>
      <c r="BJ104" s="14" t="s">
        <v>79</v>
      </c>
      <c r="BK104" s="172">
        <f>ROUND(I104*H104,2)</f>
        <v>0</v>
      </c>
      <c r="BL104" s="14" t="s">
        <v>183</v>
      </c>
      <c r="BM104" s="171" t="s">
        <v>746</v>
      </c>
    </row>
    <row r="105" spans="1:65" s="2" customFormat="1" ht="19.5">
      <c r="A105" s="31"/>
      <c r="B105" s="32"/>
      <c r="C105" s="33"/>
      <c r="D105" s="173" t="s">
        <v>186</v>
      </c>
      <c r="E105" s="33"/>
      <c r="F105" s="174" t="s">
        <v>211</v>
      </c>
      <c r="G105" s="33"/>
      <c r="H105" s="33"/>
      <c r="I105" s="112"/>
      <c r="J105" s="33"/>
      <c r="K105" s="33"/>
      <c r="L105" s="36"/>
      <c r="M105" s="175"/>
      <c r="N105" s="176"/>
      <c r="O105" s="61"/>
      <c r="P105" s="61"/>
      <c r="Q105" s="61"/>
      <c r="R105" s="61"/>
      <c r="S105" s="61"/>
      <c r="T105" s="62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T105" s="14" t="s">
        <v>186</v>
      </c>
      <c r="AU105" s="14" t="s">
        <v>72</v>
      </c>
    </row>
    <row r="106" spans="1:65" s="2" customFormat="1" ht="39">
      <c r="A106" s="31"/>
      <c r="B106" s="32"/>
      <c r="C106" s="33"/>
      <c r="D106" s="173" t="s">
        <v>188</v>
      </c>
      <c r="E106" s="33"/>
      <c r="F106" s="177" t="s">
        <v>212</v>
      </c>
      <c r="G106" s="33"/>
      <c r="H106" s="33"/>
      <c r="I106" s="112"/>
      <c r="J106" s="33"/>
      <c r="K106" s="33"/>
      <c r="L106" s="36"/>
      <c r="M106" s="175"/>
      <c r="N106" s="176"/>
      <c r="O106" s="61"/>
      <c r="P106" s="61"/>
      <c r="Q106" s="61"/>
      <c r="R106" s="61"/>
      <c r="S106" s="61"/>
      <c r="T106" s="62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4" t="s">
        <v>188</v>
      </c>
      <c r="AU106" s="14" t="s">
        <v>72</v>
      </c>
    </row>
    <row r="107" spans="1:65" s="2" customFormat="1" ht="21.75" customHeight="1">
      <c r="A107" s="31"/>
      <c r="B107" s="32"/>
      <c r="C107" s="200" t="s">
        <v>229</v>
      </c>
      <c r="D107" s="200" t="s">
        <v>215</v>
      </c>
      <c r="E107" s="201" t="s">
        <v>216</v>
      </c>
      <c r="F107" s="202" t="s">
        <v>217</v>
      </c>
      <c r="G107" s="203" t="s">
        <v>218</v>
      </c>
      <c r="H107" s="204">
        <v>41.567999999999998</v>
      </c>
      <c r="I107" s="205"/>
      <c r="J107" s="206">
        <f>ROUND(I107*H107,2)</f>
        <v>0</v>
      </c>
      <c r="K107" s="202" t="s">
        <v>182</v>
      </c>
      <c r="L107" s="207"/>
      <c r="M107" s="208" t="s">
        <v>19</v>
      </c>
      <c r="N107" s="209" t="s">
        <v>43</v>
      </c>
      <c r="O107" s="61"/>
      <c r="P107" s="169">
        <f>O107*H107</f>
        <v>0</v>
      </c>
      <c r="Q107" s="169">
        <v>1</v>
      </c>
      <c r="R107" s="169">
        <f>Q107*H107</f>
        <v>41.567999999999998</v>
      </c>
      <c r="S107" s="169">
        <v>0</v>
      </c>
      <c r="T107" s="170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71" t="s">
        <v>219</v>
      </c>
      <c r="AT107" s="171" t="s">
        <v>215</v>
      </c>
      <c r="AU107" s="171" t="s">
        <v>72</v>
      </c>
      <c r="AY107" s="14" t="s">
        <v>184</v>
      </c>
      <c r="BE107" s="172">
        <f>IF(N107="základní",J107,0)</f>
        <v>0</v>
      </c>
      <c r="BF107" s="172">
        <f>IF(N107="snížená",J107,0)</f>
        <v>0</v>
      </c>
      <c r="BG107" s="172">
        <f>IF(N107="zákl. přenesená",J107,0)</f>
        <v>0</v>
      </c>
      <c r="BH107" s="172">
        <f>IF(N107="sníž. přenesená",J107,0)</f>
        <v>0</v>
      </c>
      <c r="BI107" s="172">
        <f>IF(N107="nulová",J107,0)</f>
        <v>0</v>
      </c>
      <c r="BJ107" s="14" t="s">
        <v>79</v>
      </c>
      <c r="BK107" s="172">
        <f>ROUND(I107*H107,2)</f>
        <v>0</v>
      </c>
      <c r="BL107" s="14" t="s">
        <v>183</v>
      </c>
      <c r="BM107" s="171" t="s">
        <v>747</v>
      </c>
    </row>
    <row r="108" spans="1:65" s="2" customFormat="1">
      <c r="A108" s="31"/>
      <c r="B108" s="32"/>
      <c r="C108" s="33"/>
      <c r="D108" s="173" t="s">
        <v>186</v>
      </c>
      <c r="E108" s="33"/>
      <c r="F108" s="174" t="s">
        <v>217</v>
      </c>
      <c r="G108" s="33"/>
      <c r="H108" s="33"/>
      <c r="I108" s="112"/>
      <c r="J108" s="33"/>
      <c r="K108" s="33"/>
      <c r="L108" s="36"/>
      <c r="M108" s="175"/>
      <c r="N108" s="176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186</v>
      </c>
      <c r="AU108" s="14" t="s">
        <v>72</v>
      </c>
    </row>
    <row r="109" spans="1:65" s="10" customFormat="1">
      <c r="B109" s="178"/>
      <c r="C109" s="179"/>
      <c r="D109" s="173" t="s">
        <v>190</v>
      </c>
      <c r="E109" s="180" t="s">
        <v>19</v>
      </c>
      <c r="F109" s="181" t="s">
        <v>748</v>
      </c>
      <c r="G109" s="179"/>
      <c r="H109" s="182">
        <v>41.567999999999998</v>
      </c>
      <c r="I109" s="183"/>
      <c r="J109" s="179"/>
      <c r="K109" s="179"/>
      <c r="L109" s="184"/>
      <c r="M109" s="185"/>
      <c r="N109" s="186"/>
      <c r="O109" s="186"/>
      <c r="P109" s="186"/>
      <c r="Q109" s="186"/>
      <c r="R109" s="186"/>
      <c r="S109" s="186"/>
      <c r="T109" s="187"/>
      <c r="AT109" s="188" t="s">
        <v>190</v>
      </c>
      <c r="AU109" s="188" t="s">
        <v>72</v>
      </c>
      <c r="AV109" s="10" t="s">
        <v>81</v>
      </c>
      <c r="AW109" s="10" t="s">
        <v>33</v>
      </c>
      <c r="AX109" s="10" t="s">
        <v>79</v>
      </c>
      <c r="AY109" s="188" t="s">
        <v>184</v>
      </c>
    </row>
    <row r="110" spans="1:65" s="2" customFormat="1" ht="21.75" customHeight="1">
      <c r="A110" s="31"/>
      <c r="B110" s="32"/>
      <c r="C110" s="160" t="s">
        <v>219</v>
      </c>
      <c r="D110" s="160" t="s">
        <v>178</v>
      </c>
      <c r="E110" s="161" t="s">
        <v>371</v>
      </c>
      <c r="F110" s="162" t="s">
        <v>372</v>
      </c>
      <c r="G110" s="163" t="s">
        <v>225</v>
      </c>
      <c r="H110" s="164">
        <v>67</v>
      </c>
      <c r="I110" s="165"/>
      <c r="J110" s="166">
        <f>ROUND(I110*H110,2)</f>
        <v>0</v>
      </c>
      <c r="K110" s="162" t="s">
        <v>182</v>
      </c>
      <c r="L110" s="36"/>
      <c r="M110" s="167" t="s">
        <v>19</v>
      </c>
      <c r="N110" s="168" t="s">
        <v>43</v>
      </c>
      <c r="O110" s="61"/>
      <c r="P110" s="169">
        <f>O110*H110</f>
        <v>0</v>
      </c>
      <c r="Q110" s="169">
        <v>0</v>
      </c>
      <c r="R110" s="169">
        <f>Q110*H110</f>
        <v>0</v>
      </c>
      <c r="S110" s="169">
        <v>0</v>
      </c>
      <c r="T110" s="170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71" t="s">
        <v>183</v>
      </c>
      <c r="AT110" s="171" t="s">
        <v>178</v>
      </c>
      <c r="AU110" s="171" t="s">
        <v>72</v>
      </c>
      <c r="AY110" s="14" t="s">
        <v>184</v>
      </c>
      <c r="BE110" s="172">
        <f>IF(N110="základní",J110,0)</f>
        <v>0</v>
      </c>
      <c r="BF110" s="172">
        <f>IF(N110="snížená",J110,0)</f>
        <v>0</v>
      </c>
      <c r="BG110" s="172">
        <f>IF(N110="zákl. přenesená",J110,0)</f>
        <v>0</v>
      </c>
      <c r="BH110" s="172">
        <f>IF(N110="sníž. přenesená",J110,0)</f>
        <v>0</v>
      </c>
      <c r="BI110" s="172">
        <f>IF(N110="nulová",J110,0)</f>
        <v>0</v>
      </c>
      <c r="BJ110" s="14" t="s">
        <v>79</v>
      </c>
      <c r="BK110" s="172">
        <f>ROUND(I110*H110,2)</f>
        <v>0</v>
      </c>
      <c r="BL110" s="14" t="s">
        <v>183</v>
      </c>
      <c r="BM110" s="171" t="s">
        <v>749</v>
      </c>
    </row>
    <row r="111" spans="1:65" s="2" customFormat="1" ht="39">
      <c r="A111" s="31"/>
      <c r="B111" s="32"/>
      <c r="C111" s="33"/>
      <c r="D111" s="173" t="s">
        <v>186</v>
      </c>
      <c r="E111" s="33"/>
      <c r="F111" s="174" t="s">
        <v>374</v>
      </c>
      <c r="G111" s="33"/>
      <c r="H111" s="33"/>
      <c r="I111" s="112"/>
      <c r="J111" s="33"/>
      <c r="K111" s="33"/>
      <c r="L111" s="36"/>
      <c r="M111" s="175"/>
      <c r="N111" s="176"/>
      <c r="O111" s="61"/>
      <c r="P111" s="61"/>
      <c r="Q111" s="61"/>
      <c r="R111" s="61"/>
      <c r="S111" s="61"/>
      <c r="T111" s="62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4" t="s">
        <v>186</v>
      </c>
      <c r="AU111" s="14" t="s">
        <v>72</v>
      </c>
    </row>
    <row r="112" spans="1:65" s="2" customFormat="1" ht="48.75">
      <c r="A112" s="31"/>
      <c r="B112" s="32"/>
      <c r="C112" s="33"/>
      <c r="D112" s="173" t="s">
        <v>188</v>
      </c>
      <c r="E112" s="33"/>
      <c r="F112" s="177" t="s">
        <v>375</v>
      </c>
      <c r="G112" s="33"/>
      <c r="H112" s="33"/>
      <c r="I112" s="112"/>
      <c r="J112" s="33"/>
      <c r="K112" s="33"/>
      <c r="L112" s="36"/>
      <c r="M112" s="175"/>
      <c r="N112" s="176"/>
      <c r="O112" s="61"/>
      <c r="P112" s="61"/>
      <c r="Q112" s="61"/>
      <c r="R112" s="61"/>
      <c r="S112" s="61"/>
      <c r="T112" s="62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T112" s="14" t="s">
        <v>188</v>
      </c>
      <c r="AU112" s="14" t="s">
        <v>72</v>
      </c>
    </row>
    <row r="113" spans="1:65" s="2" customFormat="1" ht="21.75" customHeight="1">
      <c r="A113" s="31"/>
      <c r="B113" s="32"/>
      <c r="C113" s="200" t="s">
        <v>241</v>
      </c>
      <c r="D113" s="200" t="s">
        <v>215</v>
      </c>
      <c r="E113" s="201" t="s">
        <v>397</v>
      </c>
      <c r="F113" s="202" t="s">
        <v>398</v>
      </c>
      <c r="G113" s="203" t="s">
        <v>225</v>
      </c>
      <c r="H113" s="204">
        <v>268</v>
      </c>
      <c r="I113" s="205"/>
      <c r="J113" s="206">
        <f>ROUND(I113*H113,2)</f>
        <v>0</v>
      </c>
      <c r="K113" s="202" t="s">
        <v>182</v>
      </c>
      <c r="L113" s="207"/>
      <c r="M113" s="208" t="s">
        <v>19</v>
      </c>
      <c r="N113" s="209" t="s">
        <v>43</v>
      </c>
      <c r="O113" s="61"/>
      <c r="P113" s="169">
        <f>O113*H113</f>
        <v>0</v>
      </c>
      <c r="Q113" s="169">
        <v>1.23E-3</v>
      </c>
      <c r="R113" s="169">
        <f>Q113*H113</f>
        <v>0.32963999999999999</v>
      </c>
      <c r="S113" s="169">
        <v>0</v>
      </c>
      <c r="T113" s="170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71" t="s">
        <v>219</v>
      </c>
      <c r="AT113" s="171" t="s">
        <v>215</v>
      </c>
      <c r="AU113" s="171" t="s">
        <v>72</v>
      </c>
      <c r="AY113" s="14" t="s">
        <v>184</v>
      </c>
      <c r="BE113" s="172">
        <f>IF(N113="základní",J113,0)</f>
        <v>0</v>
      </c>
      <c r="BF113" s="172">
        <f>IF(N113="snížená",J113,0)</f>
        <v>0</v>
      </c>
      <c r="BG113" s="172">
        <f>IF(N113="zákl. přenesená",J113,0)</f>
        <v>0</v>
      </c>
      <c r="BH113" s="172">
        <f>IF(N113="sníž. přenesená",J113,0)</f>
        <v>0</v>
      </c>
      <c r="BI113" s="172">
        <f>IF(N113="nulová",J113,0)</f>
        <v>0</v>
      </c>
      <c r="BJ113" s="14" t="s">
        <v>79</v>
      </c>
      <c r="BK113" s="172">
        <f>ROUND(I113*H113,2)</f>
        <v>0</v>
      </c>
      <c r="BL113" s="14" t="s">
        <v>183</v>
      </c>
      <c r="BM113" s="171" t="s">
        <v>750</v>
      </c>
    </row>
    <row r="114" spans="1:65" s="2" customFormat="1">
      <c r="A114" s="31"/>
      <c r="B114" s="32"/>
      <c r="C114" s="33"/>
      <c r="D114" s="173" t="s">
        <v>186</v>
      </c>
      <c r="E114" s="33"/>
      <c r="F114" s="174" t="s">
        <v>398</v>
      </c>
      <c r="G114" s="33"/>
      <c r="H114" s="33"/>
      <c r="I114" s="112"/>
      <c r="J114" s="33"/>
      <c r="K114" s="33"/>
      <c r="L114" s="36"/>
      <c r="M114" s="175"/>
      <c r="N114" s="176"/>
      <c r="O114" s="61"/>
      <c r="P114" s="61"/>
      <c r="Q114" s="61"/>
      <c r="R114" s="61"/>
      <c r="S114" s="61"/>
      <c r="T114" s="62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4" t="s">
        <v>186</v>
      </c>
      <c r="AU114" s="14" t="s">
        <v>72</v>
      </c>
    </row>
    <row r="115" spans="1:65" s="10" customFormat="1">
      <c r="B115" s="178"/>
      <c r="C115" s="179"/>
      <c r="D115" s="173" t="s">
        <v>190</v>
      </c>
      <c r="E115" s="180" t="s">
        <v>19</v>
      </c>
      <c r="F115" s="181" t="s">
        <v>751</v>
      </c>
      <c r="G115" s="179"/>
      <c r="H115" s="182">
        <v>268</v>
      </c>
      <c r="I115" s="183"/>
      <c r="J115" s="179"/>
      <c r="K115" s="179"/>
      <c r="L115" s="184"/>
      <c r="M115" s="185"/>
      <c r="N115" s="186"/>
      <c r="O115" s="186"/>
      <c r="P115" s="186"/>
      <c r="Q115" s="186"/>
      <c r="R115" s="186"/>
      <c r="S115" s="186"/>
      <c r="T115" s="187"/>
      <c r="AT115" s="188" t="s">
        <v>190</v>
      </c>
      <c r="AU115" s="188" t="s">
        <v>72</v>
      </c>
      <c r="AV115" s="10" t="s">
        <v>81</v>
      </c>
      <c r="AW115" s="10" t="s">
        <v>33</v>
      </c>
      <c r="AX115" s="10" t="s">
        <v>79</v>
      </c>
      <c r="AY115" s="188" t="s">
        <v>184</v>
      </c>
    </row>
    <row r="116" spans="1:65" s="2" customFormat="1" ht="21.75" customHeight="1">
      <c r="A116" s="31"/>
      <c r="B116" s="32"/>
      <c r="C116" s="200" t="s">
        <v>247</v>
      </c>
      <c r="D116" s="200" t="s">
        <v>215</v>
      </c>
      <c r="E116" s="201" t="s">
        <v>230</v>
      </c>
      <c r="F116" s="202" t="s">
        <v>231</v>
      </c>
      <c r="G116" s="203" t="s">
        <v>225</v>
      </c>
      <c r="H116" s="204">
        <v>134</v>
      </c>
      <c r="I116" s="205"/>
      <c r="J116" s="206">
        <f>ROUND(I116*H116,2)</f>
        <v>0</v>
      </c>
      <c r="K116" s="202" t="s">
        <v>182</v>
      </c>
      <c r="L116" s="207"/>
      <c r="M116" s="208" t="s">
        <v>19</v>
      </c>
      <c r="N116" s="209" t="s">
        <v>43</v>
      </c>
      <c r="O116" s="61"/>
      <c r="P116" s="169">
        <f>O116*H116</f>
        <v>0</v>
      </c>
      <c r="Q116" s="169">
        <v>1.8000000000000001E-4</v>
      </c>
      <c r="R116" s="169">
        <f>Q116*H116</f>
        <v>2.4120000000000003E-2</v>
      </c>
      <c r="S116" s="169">
        <v>0</v>
      </c>
      <c r="T116" s="170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71" t="s">
        <v>219</v>
      </c>
      <c r="AT116" s="171" t="s">
        <v>215</v>
      </c>
      <c r="AU116" s="171" t="s">
        <v>72</v>
      </c>
      <c r="AY116" s="14" t="s">
        <v>184</v>
      </c>
      <c r="BE116" s="172">
        <f>IF(N116="základní",J116,0)</f>
        <v>0</v>
      </c>
      <c r="BF116" s="172">
        <f>IF(N116="snížená",J116,0)</f>
        <v>0</v>
      </c>
      <c r="BG116" s="172">
        <f>IF(N116="zákl. přenesená",J116,0)</f>
        <v>0</v>
      </c>
      <c r="BH116" s="172">
        <f>IF(N116="sníž. přenesená",J116,0)</f>
        <v>0</v>
      </c>
      <c r="BI116" s="172">
        <f>IF(N116="nulová",J116,0)</f>
        <v>0</v>
      </c>
      <c r="BJ116" s="14" t="s">
        <v>79</v>
      </c>
      <c r="BK116" s="172">
        <f>ROUND(I116*H116,2)</f>
        <v>0</v>
      </c>
      <c r="BL116" s="14" t="s">
        <v>183</v>
      </c>
      <c r="BM116" s="171" t="s">
        <v>752</v>
      </c>
    </row>
    <row r="117" spans="1:65" s="2" customFormat="1">
      <c r="A117" s="31"/>
      <c r="B117" s="32"/>
      <c r="C117" s="33"/>
      <c r="D117" s="173" t="s">
        <v>186</v>
      </c>
      <c r="E117" s="33"/>
      <c r="F117" s="174" t="s">
        <v>231</v>
      </c>
      <c r="G117" s="33"/>
      <c r="H117" s="33"/>
      <c r="I117" s="112"/>
      <c r="J117" s="33"/>
      <c r="K117" s="33"/>
      <c r="L117" s="36"/>
      <c r="M117" s="175"/>
      <c r="N117" s="176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186</v>
      </c>
      <c r="AU117" s="14" t="s">
        <v>72</v>
      </c>
    </row>
    <row r="118" spans="1:65" s="10" customFormat="1">
      <c r="B118" s="178"/>
      <c r="C118" s="179"/>
      <c r="D118" s="173" t="s">
        <v>190</v>
      </c>
      <c r="E118" s="180" t="s">
        <v>19</v>
      </c>
      <c r="F118" s="181" t="s">
        <v>753</v>
      </c>
      <c r="G118" s="179"/>
      <c r="H118" s="182">
        <v>134</v>
      </c>
      <c r="I118" s="183"/>
      <c r="J118" s="179"/>
      <c r="K118" s="179"/>
      <c r="L118" s="184"/>
      <c r="M118" s="185"/>
      <c r="N118" s="186"/>
      <c r="O118" s="186"/>
      <c r="P118" s="186"/>
      <c r="Q118" s="186"/>
      <c r="R118" s="186"/>
      <c r="S118" s="186"/>
      <c r="T118" s="187"/>
      <c r="AT118" s="188" t="s">
        <v>190</v>
      </c>
      <c r="AU118" s="188" t="s">
        <v>72</v>
      </c>
      <c r="AV118" s="10" t="s">
        <v>81</v>
      </c>
      <c r="AW118" s="10" t="s">
        <v>33</v>
      </c>
      <c r="AX118" s="10" t="s">
        <v>79</v>
      </c>
      <c r="AY118" s="188" t="s">
        <v>184</v>
      </c>
    </row>
    <row r="119" spans="1:65" s="2" customFormat="1" ht="21.75" customHeight="1">
      <c r="A119" s="31"/>
      <c r="B119" s="32"/>
      <c r="C119" s="160" t="s">
        <v>253</v>
      </c>
      <c r="D119" s="160" t="s">
        <v>178</v>
      </c>
      <c r="E119" s="161" t="s">
        <v>754</v>
      </c>
      <c r="F119" s="162" t="s">
        <v>755</v>
      </c>
      <c r="G119" s="163" t="s">
        <v>236</v>
      </c>
      <c r="H119" s="164">
        <v>170</v>
      </c>
      <c r="I119" s="165"/>
      <c r="J119" s="166">
        <f>ROUND(I119*H119,2)</f>
        <v>0</v>
      </c>
      <c r="K119" s="162" t="s">
        <v>182</v>
      </c>
      <c r="L119" s="36"/>
      <c r="M119" s="167" t="s">
        <v>19</v>
      </c>
      <c r="N119" s="168" t="s">
        <v>43</v>
      </c>
      <c r="O119" s="61"/>
      <c r="P119" s="169">
        <f>O119*H119</f>
        <v>0</v>
      </c>
      <c r="Q119" s="169">
        <v>0</v>
      </c>
      <c r="R119" s="169">
        <f>Q119*H119</f>
        <v>0</v>
      </c>
      <c r="S119" s="169">
        <v>0</v>
      </c>
      <c r="T119" s="170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71" t="s">
        <v>183</v>
      </c>
      <c r="AT119" s="171" t="s">
        <v>178</v>
      </c>
      <c r="AU119" s="171" t="s">
        <v>72</v>
      </c>
      <c r="AY119" s="14" t="s">
        <v>184</v>
      </c>
      <c r="BE119" s="172">
        <f>IF(N119="základní",J119,0)</f>
        <v>0</v>
      </c>
      <c r="BF119" s="172">
        <f>IF(N119="snížená",J119,0)</f>
        <v>0</v>
      </c>
      <c r="BG119" s="172">
        <f>IF(N119="zákl. přenesená",J119,0)</f>
        <v>0</v>
      </c>
      <c r="BH119" s="172">
        <f>IF(N119="sníž. přenesená",J119,0)</f>
        <v>0</v>
      </c>
      <c r="BI119" s="172">
        <f>IF(N119="nulová",J119,0)</f>
        <v>0</v>
      </c>
      <c r="BJ119" s="14" t="s">
        <v>79</v>
      </c>
      <c r="BK119" s="172">
        <f>ROUND(I119*H119,2)</f>
        <v>0</v>
      </c>
      <c r="BL119" s="14" t="s">
        <v>183</v>
      </c>
      <c r="BM119" s="171" t="s">
        <v>756</v>
      </c>
    </row>
    <row r="120" spans="1:65" s="2" customFormat="1" ht="39">
      <c r="A120" s="31"/>
      <c r="B120" s="32"/>
      <c r="C120" s="33"/>
      <c r="D120" s="173" t="s">
        <v>186</v>
      </c>
      <c r="E120" s="33"/>
      <c r="F120" s="174" t="s">
        <v>757</v>
      </c>
      <c r="G120" s="33"/>
      <c r="H120" s="33"/>
      <c r="I120" s="112"/>
      <c r="J120" s="33"/>
      <c r="K120" s="33"/>
      <c r="L120" s="36"/>
      <c r="M120" s="175"/>
      <c r="N120" s="176"/>
      <c r="O120" s="61"/>
      <c r="P120" s="61"/>
      <c r="Q120" s="61"/>
      <c r="R120" s="61"/>
      <c r="S120" s="61"/>
      <c r="T120" s="62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186</v>
      </c>
      <c r="AU120" s="14" t="s">
        <v>72</v>
      </c>
    </row>
    <row r="121" spans="1:65" s="2" customFormat="1" ht="39">
      <c r="A121" s="31"/>
      <c r="B121" s="32"/>
      <c r="C121" s="33"/>
      <c r="D121" s="173" t="s">
        <v>188</v>
      </c>
      <c r="E121" s="33"/>
      <c r="F121" s="177" t="s">
        <v>758</v>
      </c>
      <c r="G121" s="33"/>
      <c r="H121" s="33"/>
      <c r="I121" s="112"/>
      <c r="J121" s="33"/>
      <c r="K121" s="33"/>
      <c r="L121" s="36"/>
      <c r="M121" s="175"/>
      <c r="N121" s="176"/>
      <c r="O121" s="61"/>
      <c r="P121" s="61"/>
      <c r="Q121" s="61"/>
      <c r="R121" s="61"/>
      <c r="S121" s="61"/>
      <c r="T121" s="62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188</v>
      </c>
      <c r="AU121" s="14" t="s">
        <v>72</v>
      </c>
    </row>
    <row r="122" spans="1:65" s="2" customFormat="1" ht="21.75" customHeight="1">
      <c r="A122" s="31"/>
      <c r="B122" s="32"/>
      <c r="C122" s="160" t="s">
        <v>260</v>
      </c>
      <c r="D122" s="160" t="s">
        <v>178</v>
      </c>
      <c r="E122" s="161" t="s">
        <v>759</v>
      </c>
      <c r="F122" s="162" t="s">
        <v>760</v>
      </c>
      <c r="G122" s="163" t="s">
        <v>236</v>
      </c>
      <c r="H122" s="164">
        <v>9</v>
      </c>
      <c r="I122" s="165"/>
      <c r="J122" s="166">
        <f>ROUND(I122*H122,2)</f>
        <v>0</v>
      </c>
      <c r="K122" s="162" t="s">
        <v>182</v>
      </c>
      <c r="L122" s="36"/>
      <c r="M122" s="167" t="s">
        <v>19</v>
      </c>
      <c r="N122" s="168" t="s">
        <v>43</v>
      </c>
      <c r="O122" s="61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1" t="s">
        <v>183</v>
      </c>
      <c r="AT122" s="171" t="s">
        <v>178</v>
      </c>
      <c r="AU122" s="171" t="s">
        <v>72</v>
      </c>
      <c r="AY122" s="14" t="s">
        <v>184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79</v>
      </c>
      <c r="BK122" s="172">
        <f>ROUND(I122*H122,2)</f>
        <v>0</v>
      </c>
      <c r="BL122" s="14" t="s">
        <v>183</v>
      </c>
      <c r="BM122" s="171" t="s">
        <v>761</v>
      </c>
    </row>
    <row r="123" spans="1:65" s="2" customFormat="1" ht="29.25">
      <c r="A123" s="31"/>
      <c r="B123" s="32"/>
      <c r="C123" s="33"/>
      <c r="D123" s="173" t="s">
        <v>186</v>
      </c>
      <c r="E123" s="33"/>
      <c r="F123" s="174" t="s">
        <v>762</v>
      </c>
      <c r="G123" s="33"/>
      <c r="H123" s="33"/>
      <c r="I123" s="112"/>
      <c r="J123" s="33"/>
      <c r="K123" s="33"/>
      <c r="L123" s="36"/>
      <c r="M123" s="175"/>
      <c r="N123" s="176"/>
      <c r="O123" s="61"/>
      <c r="P123" s="61"/>
      <c r="Q123" s="61"/>
      <c r="R123" s="61"/>
      <c r="S123" s="61"/>
      <c r="T123" s="62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186</v>
      </c>
      <c r="AU123" s="14" t="s">
        <v>72</v>
      </c>
    </row>
    <row r="124" spans="1:65" s="2" customFormat="1" ht="39">
      <c r="A124" s="31"/>
      <c r="B124" s="32"/>
      <c r="C124" s="33"/>
      <c r="D124" s="173" t="s">
        <v>188</v>
      </c>
      <c r="E124" s="33"/>
      <c r="F124" s="177" t="s">
        <v>763</v>
      </c>
      <c r="G124" s="33"/>
      <c r="H124" s="33"/>
      <c r="I124" s="112"/>
      <c r="J124" s="33"/>
      <c r="K124" s="33"/>
      <c r="L124" s="36"/>
      <c r="M124" s="175"/>
      <c r="N124" s="176"/>
      <c r="O124" s="61"/>
      <c r="P124" s="61"/>
      <c r="Q124" s="61"/>
      <c r="R124" s="61"/>
      <c r="S124" s="61"/>
      <c r="T124" s="62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188</v>
      </c>
      <c r="AU124" s="14" t="s">
        <v>72</v>
      </c>
    </row>
    <row r="125" spans="1:65" s="2" customFormat="1" ht="21.75" customHeight="1">
      <c r="A125" s="31"/>
      <c r="B125" s="32"/>
      <c r="C125" s="200" t="s">
        <v>267</v>
      </c>
      <c r="D125" s="200" t="s">
        <v>215</v>
      </c>
      <c r="E125" s="201" t="s">
        <v>764</v>
      </c>
      <c r="F125" s="202" t="s">
        <v>765</v>
      </c>
      <c r="G125" s="203" t="s">
        <v>225</v>
      </c>
      <c r="H125" s="204">
        <v>2</v>
      </c>
      <c r="I125" s="205"/>
      <c r="J125" s="206">
        <f>ROUND(I125*H125,2)</f>
        <v>0</v>
      </c>
      <c r="K125" s="202" t="s">
        <v>182</v>
      </c>
      <c r="L125" s="207"/>
      <c r="M125" s="208" t="s">
        <v>19</v>
      </c>
      <c r="N125" s="209" t="s">
        <v>43</v>
      </c>
      <c r="O125" s="61"/>
      <c r="P125" s="169">
        <f>O125*H125</f>
        <v>0</v>
      </c>
      <c r="Q125" s="169">
        <v>0.26889000000000002</v>
      </c>
      <c r="R125" s="169">
        <f>Q125*H125</f>
        <v>0.53778000000000004</v>
      </c>
      <c r="S125" s="169">
        <v>0</v>
      </c>
      <c r="T125" s="17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1" t="s">
        <v>219</v>
      </c>
      <c r="AT125" s="171" t="s">
        <v>215</v>
      </c>
      <c r="AU125" s="171" t="s">
        <v>72</v>
      </c>
      <c r="AY125" s="14" t="s">
        <v>184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79</v>
      </c>
      <c r="BK125" s="172">
        <f>ROUND(I125*H125,2)</f>
        <v>0</v>
      </c>
      <c r="BL125" s="14" t="s">
        <v>183</v>
      </c>
      <c r="BM125" s="171" t="s">
        <v>766</v>
      </c>
    </row>
    <row r="126" spans="1:65" s="2" customFormat="1">
      <c r="A126" s="31"/>
      <c r="B126" s="32"/>
      <c r="C126" s="33"/>
      <c r="D126" s="173" t="s">
        <v>186</v>
      </c>
      <c r="E126" s="33"/>
      <c r="F126" s="174" t="s">
        <v>765</v>
      </c>
      <c r="G126" s="33"/>
      <c r="H126" s="33"/>
      <c r="I126" s="112"/>
      <c r="J126" s="33"/>
      <c r="K126" s="33"/>
      <c r="L126" s="36"/>
      <c r="M126" s="175"/>
      <c r="N126" s="176"/>
      <c r="O126" s="61"/>
      <c r="P126" s="61"/>
      <c r="Q126" s="61"/>
      <c r="R126" s="61"/>
      <c r="S126" s="61"/>
      <c r="T126" s="62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186</v>
      </c>
      <c r="AU126" s="14" t="s">
        <v>72</v>
      </c>
    </row>
    <row r="127" spans="1:65" s="2" customFormat="1" ht="21.75" customHeight="1">
      <c r="A127" s="31"/>
      <c r="B127" s="32"/>
      <c r="C127" s="160" t="s">
        <v>272</v>
      </c>
      <c r="D127" s="160" t="s">
        <v>178</v>
      </c>
      <c r="E127" s="161" t="s">
        <v>254</v>
      </c>
      <c r="F127" s="162" t="s">
        <v>255</v>
      </c>
      <c r="G127" s="163" t="s">
        <v>256</v>
      </c>
      <c r="H127" s="164">
        <v>6</v>
      </c>
      <c r="I127" s="165"/>
      <c r="J127" s="166">
        <f>ROUND(I127*H127,2)</f>
        <v>0</v>
      </c>
      <c r="K127" s="162" t="s">
        <v>182</v>
      </c>
      <c r="L127" s="36"/>
      <c r="M127" s="167" t="s">
        <v>19</v>
      </c>
      <c r="N127" s="168" t="s">
        <v>43</v>
      </c>
      <c r="O127" s="61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1" t="s">
        <v>183</v>
      </c>
      <c r="AT127" s="171" t="s">
        <v>178</v>
      </c>
      <c r="AU127" s="171" t="s">
        <v>72</v>
      </c>
      <c r="AY127" s="14" t="s">
        <v>184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79</v>
      </c>
      <c r="BK127" s="172">
        <f>ROUND(I127*H127,2)</f>
        <v>0</v>
      </c>
      <c r="BL127" s="14" t="s">
        <v>183</v>
      </c>
      <c r="BM127" s="171" t="s">
        <v>767</v>
      </c>
    </row>
    <row r="128" spans="1:65" s="2" customFormat="1" ht="39">
      <c r="A128" s="31"/>
      <c r="B128" s="32"/>
      <c r="C128" s="33"/>
      <c r="D128" s="173" t="s">
        <v>186</v>
      </c>
      <c r="E128" s="33"/>
      <c r="F128" s="174" t="s">
        <v>258</v>
      </c>
      <c r="G128" s="33"/>
      <c r="H128" s="33"/>
      <c r="I128" s="112"/>
      <c r="J128" s="33"/>
      <c r="K128" s="33"/>
      <c r="L128" s="36"/>
      <c r="M128" s="175"/>
      <c r="N128" s="176"/>
      <c r="O128" s="61"/>
      <c r="P128" s="61"/>
      <c r="Q128" s="61"/>
      <c r="R128" s="61"/>
      <c r="S128" s="61"/>
      <c r="T128" s="62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186</v>
      </c>
      <c r="AU128" s="14" t="s">
        <v>72</v>
      </c>
    </row>
    <row r="129" spans="1:65" s="2" customFormat="1" ht="39">
      <c r="A129" s="31"/>
      <c r="B129" s="32"/>
      <c r="C129" s="33"/>
      <c r="D129" s="173" t="s">
        <v>188</v>
      </c>
      <c r="E129" s="33"/>
      <c r="F129" s="177" t="s">
        <v>259</v>
      </c>
      <c r="G129" s="33"/>
      <c r="H129" s="33"/>
      <c r="I129" s="112"/>
      <c r="J129" s="33"/>
      <c r="K129" s="33"/>
      <c r="L129" s="36"/>
      <c r="M129" s="175"/>
      <c r="N129" s="176"/>
      <c r="O129" s="61"/>
      <c r="P129" s="61"/>
      <c r="Q129" s="61"/>
      <c r="R129" s="61"/>
      <c r="S129" s="61"/>
      <c r="T129" s="62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188</v>
      </c>
      <c r="AU129" s="14" t="s">
        <v>72</v>
      </c>
    </row>
    <row r="130" spans="1:65" s="2" customFormat="1" ht="21.75" customHeight="1">
      <c r="A130" s="31"/>
      <c r="B130" s="32"/>
      <c r="C130" s="160" t="s">
        <v>8</v>
      </c>
      <c r="D130" s="160" t="s">
        <v>178</v>
      </c>
      <c r="E130" s="161" t="s">
        <v>768</v>
      </c>
      <c r="F130" s="162" t="s">
        <v>769</v>
      </c>
      <c r="G130" s="163" t="s">
        <v>256</v>
      </c>
      <c r="H130" s="164">
        <v>2</v>
      </c>
      <c r="I130" s="165"/>
      <c r="J130" s="166">
        <f>ROUND(I130*H130,2)</f>
        <v>0</v>
      </c>
      <c r="K130" s="162" t="s">
        <v>182</v>
      </c>
      <c r="L130" s="36"/>
      <c r="M130" s="167" t="s">
        <v>19</v>
      </c>
      <c r="N130" s="168" t="s">
        <v>43</v>
      </c>
      <c r="O130" s="61"/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1" t="s">
        <v>183</v>
      </c>
      <c r="AT130" s="171" t="s">
        <v>178</v>
      </c>
      <c r="AU130" s="171" t="s">
        <v>72</v>
      </c>
      <c r="AY130" s="14" t="s">
        <v>184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79</v>
      </c>
      <c r="BK130" s="172">
        <f>ROUND(I130*H130,2)</f>
        <v>0</v>
      </c>
      <c r="BL130" s="14" t="s">
        <v>183</v>
      </c>
      <c r="BM130" s="171" t="s">
        <v>770</v>
      </c>
    </row>
    <row r="131" spans="1:65" s="2" customFormat="1" ht="29.25">
      <c r="A131" s="31"/>
      <c r="B131" s="32"/>
      <c r="C131" s="33"/>
      <c r="D131" s="173" t="s">
        <v>186</v>
      </c>
      <c r="E131" s="33"/>
      <c r="F131" s="174" t="s">
        <v>771</v>
      </c>
      <c r="G131" s="33"/>
      <c r="H131" s="33"/>
      <c r="I131" s="112"/>
      <c r="J131" s="33"/>
      <c r="K131" s="33"/>
      <c r="L131" s="36"/>
      <c r="M131" s="175"/>
      <c r="N131" s="176"/>
      <c r="O131" s="61"/>
      <c r="P131" s="61"/>
      <c r="Q131" s="61"/>
      <c r="R131" s="61"/>
      <c r="S131" s="61"/>
      <c r="T131" s="62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186</v>
      </c>
      <c r="AU131" s="14" t="s">
        <v>72</v>
      </c>
    </row>
    <row r="132" spans="1:65" s="2" customFormat="1" ht="39">
      <c r="A132" s="31"/>
      <c r="B132" s="32"/>
      <c r="C132" s="33"/>
      <c r="D132" s="173" t="s">
        <v>188</v>
      </c>
      <c r="E132" s="33"/>
      <c r="F132" s="177" t="s">
        <v>772</v>
      </c>
      <c r="G132" s="33"/>
      <c r="H132" s="33"/>
      <c r="I132" s="112"/>
      <c r="J132" s="33"/>
      <c r="K132" s="33"/>
      <c r="L132" s="36"/>
      <c r="M132" s="175"/>
      <c r="N132" s="176"/>
      <c r="O132" s="61"/>
      <c r="P132" s="61"/>
      <c r="Q132" s="61"/>
      <c r="R132" s="61"/>
      <c r="S132" s="61"/>
      <c r="T132" s="62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188</v>
      </c>
      <c r="AU132" s="14" t="s">
        <v>72</v>
      </c>
    </row>
    <row r="133" spans="1:65" s="2" customFormat="1" ht="21.75" customHeight="1">
      <c r="A133" s="31"/>
      <c r="B133" s="32"/>
      <c r="C133" s="160" t="s">
        <v>285</v>
      </c>
      <c r="D133" s="160" t="s">
        <v>178</v>
      </c>
      <c r="E133" s="161" t="s">
        <v>261</v>
      </c>
      <c r="F133" s="162" t="s">
        <v>262</v>
      </c>
      <c r="G133" s="163" t="s">
        <v>236</v>
      </c>
      <c r="H133" s="164">
        <v>250</v>
      </c>
      <c r="I133" s="165"/>
      <c r="J133" s="166">
        <f>ROUND(I133*H133,2)</f>
        <v>0</v>
      </c>
      <c r="K133" s="162" t="s">
        <v>182</v>
      </c>
      <c r="L133" s="36"/>
      <c r="M133" s="167" t="s">
        <v>19</v>
      </c>
      <c r="N133" s="168" t="s">
        <v>43</v>
      </c>
      <c r="O133" s="61"/>
      <c r="P133" s="169">
        <f>O133*H133</f>
        <v>0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1" t="s">
        <v>183</v>
      </c>
      <c r="AT133" s="171" t="s">
        <v>178</v>
      </c>
      <c r="AU133" s="171" t="s">
        <v>72</v>
      </c>
      <c r="AY133" s="14" t="s">
        <v>184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79</v>
      </c>
      <c r="BK133" s="172">
        <f>ROUND(I133*H133,2)</f>
        <v>0</v>
      </c>
      <c r="BL133" s="14" t="s">
        <v>183</v>
      </c>
      <c r="BM133" s="171" t="s">
        <v>773</v>
      </c>
    </row>
    <row r="134" spans="1:65" s="2" customFormat="1" ht="29.25">
      <c r="A134" s="31"/>
      <c r="B134" s="32"/>
      <c r="C134" s="33"/>
      <c r="D134" s="173" t="s">
        <v>186</v>
      </c>
      <c r="E134" s="33"/>
      <c r="F134" s="174" t="s">
        <v>264</v>
      </c>
      <c r="G134" s="33"/>
      <c r="H134" s="33"/>
      <c r="I134" s="112"/>
      <c r="J134" s="33"/>
      <c r="K134" s="33"/>
      <c r="L134" s="36"/>
      <c r="M134" s="175"/>
      <c r="N134" s="176"/>
      <c r="O134" s="61"/>
      <c r="P134" s="61"/>
      <c r="Q134" s="61"/>
      <c r="R134" s="61"/>
      <c r="S134" s="61"/>
      <c r="T134" s="62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186</v>
      </c>
      <c r="AU134" s="14" t="s">
        <v>72</v>
      </c>
    </row>
    <row r="135" spans="1:65" s="2" customFormat="1" ht="39">
      <c r="A135" s="31"/>
      <c r="B135" s="32"/>
      <c r="C135" s="33"/>
      <c r="D135" s="173" t="s">
        <v>188</v>
      </c>
      <c r="E135" s="33"/>
      <c r="F135" s="177" t="s">
        <v>265</v>
      </c>
      <c r="G135" s="33"/>
      <c r="H135" s="33"/>
      <c r="I135" s="112"/>
      <c r="J135" s="33"/>
      <c r="K135" s="33"/>
      <c r="L135" s="36"/>
      <c r="M135" s="175"/>
      <c r="N135" s="176"/>
      <c r="O135" s="61"/>
      <c r="P135" s="61"/>
      <c r="Q135" s="61"/>
      <c r="R135" s="61"/>
      <c r="S135" s="61"/>
      <c r="T135" s="62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188</v>
      </c>
      <c r="AU135" s="14" t="s">
        <v>72</v>
      </c>
    </row>
    <row r="136" spans="1:65" s="10" customFormat="1">
      <c r="B136" s="178"/>
      <c r="C136" s="179"/>
      <c r="D136" s="173" t="s">
        <v>190</v>
      </c>
      <c r="E136" s="180" t="s">
        <v>19</v>
      </c>
      <c r="F136" s="181" t="s">
        <v>774</v>
      </c>
      <c r="G136" s="179"/>
      <c r="H136" s="182">
        <v>250</v>
      </c>
      <c r="I136" s="183"/>
      <c r="J136" s="179"/>
      <c r="K136" s="179"/>
      <c r="L136" s="184"/>
      <c r="M136" s="185"/>
      <c r="N136" s="186"/>
      <c r="O136" s="186"/>
      <c r="P136" s="186"/>
      <c r="Q136" s="186"/>
      <c r="R136" s="186"/>
      <c r="S136" s="186"/>
      <c r="T136" s="187"/>
      <c r="AT136" s="188" t="s">
        <v>190</v>
      </c>
      <c r="AU136" s="188" t="s">
        <v>72</v>
      </c>
      <c r="AV136" s="10" t="s">
        <v>81</v>
      </c>
      <c r="AW136" s="10" t="s">
        <v>33</v>
      </c>
      <c r="AX136" s="10" t="s">
        <v>79</v>
      </c>
      <c r="AY136" s="188" t="s">
        <v>184</v>
      </c>
    </row>
    <row r="137" spans="1:65" s="2" customFormat="1" ht="21.75" customHeight="1">
      <c r="A137" s="31"/>
      <c r="B137" s="32"/>
      <c r="C137" s="160" t="s">
        <v>293</v>
      </c>
      <c r="D137" s="160" t="s">
        <v>178</v>
      </c>
      <c r="E137" s="161" t="s">
        <v>268</v>
      </c>
      <c r="F137" s="162" t="s">
        <v>269</v>
      </c>
      <c r="G137" s="163" t="s">
        <v>236</v>
      </c>
      <c r="H137" s="164">
        <v>250</v>
      </c>
      <c r="I137" s="165"/>
      <c r="J137" s="166">
        <f>ROUND(I137*H137,2)</f>
        <v>0</v>
      </c>
      <c r="K137" s="162" t="s">
        <v>182</v>
      </c>
      <c r="L137" s="36"/>
      <c r="M137" s="167" t="s">
        <v>19</v>
      </c>
      <c r="N137" s="168" t="s">
        <v>43</v>
      </c>
      <c r="O137" s="61"/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1" t="s">
        <v>183</v>
      </c>
      <c r="AT137" s="171" t="s">
        <v>178</v>
      </c>
      <c r="AU137" s="171" t="s">
        <v>72</v>
      </c>
      <c r="AY137" s="14" t="s">
        <v>184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4" t="s">
        <v>79</v>
      </c>
      <c r="BK137" s="172">
        <f>ROUND(I137*H137,2)</f>
        <v>0</v>
      </c>
      <c r="BL137" s="14" t="s">
        <v>183</v>
      </c>
      <c r="BM137" s="171" t="s">
        <v>775</v>
      </c>
    </row>
    <row r="138" spans="1:65" s="2" customFormat="1" ht="29.25">
      <c r="A138" s="31"/>
      <c r="B138" s="32"/>
      <c r="C138" s="33"/>
      <c r="D138" s="173" t="s">
        <v>186</v>
      </c>
      <c r="E138" s="33"/>
      <c r="F138" s="174" t="s">
        <v>271</v>
      </c>
      <c r="G138" s="33"/>
      <c r="H138" s="33"/>
      <c r="I138" s="112"/>
      <c r="J138" s="33"/>
      <c r="K138" s="33"/>
      <c r="L138" s="36"/>
      <c r="M138" s="175"/>
      <c r="N138" s="176"/>
      <c r="O138" s="61"/>
      <c r="P138" s="61"/>
      <c r="Q138" s="61"/>
      <c r="R138" s="61"/>
      <c r="S138" s="61"/>
      <c r="T138" s="62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186</v>
      </c>
      <c r="AU138" s="14" t="s">
        <v>72</v>
      </c>
    </row>
    <row r="139" spans="1:65" s="2" customFormat="1" ht="39">
      <c r="A139" s="31"/>
      <c r="B139" s="32"/>
      <c r="C139" s="33"/>
      <c r="D139" s="173" t="s">
        <v>188</v>
      </c>
      <c r="E139" s="33"/>
      <c r="F139" s="177" t="s">
        <v>265</v>
      </c>
      <c r="G139" s="33"/>
      <c r="H139" s="33"/>
      <c r="I139" s="112"/>
      <c r="J139" s="33"/>
      <c r="K139" s="33"/>
      <c r="L139" s="36"/>
      <c r="M139" s="175"/>
      <c r="N139" s="176"/>
      <c r="O139" s="61"/>
      <c r="P139" s="61"/>
      <c r="Q139" s="61"/>
      <c r="R139" s="61"/>
      <c r="S139" s="61"/>
      <c r="T139" s="62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188</v>
      </c>
      <c r="AU139" s="14" t="s">
        <v>72</v>
      </c>
    </row>
    <row r="140" spans="1:65" s="10" customFormat="1">
      <c r="B140" s="178"/>
      <c r="C140" s="179"/>
      <c r="D140" s="173" t="s">
        <v>190</v>
      </c>
      <c r="E140" s="180" t="s">
        <v>19</v>
      </c>
      <c r="F140" s="181" t="s">
        <v>776</v>
      </c>
      <c r="G140" s="179"/>
      <c r="H140" s="182">
        <v>250</v>
      </c>
      <c r="I140" s="183"/>
      <c r="J140" s="179"/>
      <c r="K140" s="179"/>
      <c r="L140" s="184"/>
      <c r="M140" s="185"/>
      <c r="N140" s="186"/>
      <c r="O140" s="186"/>
      <c r="P140" s="186"/>
      <c r="Q140" s="186"/>
      <c r="R140" s="186"/>
      <c r="S140" s="186"/>
      <c r="T140" s="187"/>
      <c r="AT140" s="188" t="s">
        <v>190</v>
      </c>
      <c r="AU140" s="188" t="s">
        <v>72</v>
      </c>
      <c r="AV140" s="10" t="s">
        <v>81</v>
      </c>
      <c r="AW140" s="10" t="s">
        <v>33</v>
      </c>
      <c r="AX140" s="10" t="s">
        <v>79</v>
      </c>
      <c r="AY140" s="188" t="s">
        <v>184</v>
      </c>
    </row>
    <row r="141" spans="1:65" s="2" customFormat="1" ht="21.75" customHeight="1">
      <c r="A141" s="31"/>
      <c r="B141" s="32"/>
      <c r="C141" s="160" t="s">
        <v>300</v>
      </c>
      <c r="D141" s="160" t="s">
        <v>178</v>
      </c>
      <c r="E141" s="161" t="s">
        <v>417</v>
      </c>
      <c r="F141" s="162" t="s">
        <v>418</v>
      </c>
      <c r="G141" s="163" t="s">
        <v>204</v>
      </c>
      <c r="H141" s="164">
        <v>0.06</v>
      </c>
      <c r="I141" s="165"/>
      <c r="J141" s="166">
        <f>ROUND(I141*H141,2)</f>
        <v>0</v>
      </c>
      <c r="K141" s="162" t="s">
        <v>182</v>
      </c>
      <c r="L141" s="36"/>
      <c r="M141" s="167" t="s">
        <v>19</v>
      </c>
      <c r="N141" s="168" t="s">
        <v>43</v>
      </c>
      <c r="O141" s="61"/>
      <c r="P141" s="169">
        <f>O141*H141</f>
        <v>0</v>
      </c>
      <c r="Q141" s="169">
        <v>0</v>
      </c>
      <c r="R141" s="169">
        <f>Q141*H141</f>
        <v>0</v>
      </c>
      <c r="S141" s="169">
        <v>0</v>
      </c>
      <c r="T141" s="170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1" t="s">
        <v>183</v>
      </c>
      <c r="AT141" s="171" t="s">
        <v>178</v>
      </c>
      <c r="AU141" s="171" t="s">
        <v>72</v>
      </c>
      <c r="AY141" s="14" t="s">
        <v>184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4" t="s">
        <v>79</v>
      </c>
      <c r="BK141" s="172">
        <f>ROUND(I141*H141,2)</f>
        <v>0</v>
      </c>
      <c r="BL141" s="14" t="s">
        <v>183</v>
      </c>
      <c r="BM141" s="171" t="s">
        <v>777</v>
      </c>
    </row>
    <row r="142" spans="1:65" s="2" customFormat="1" ht="39">
      <c r="A142" s="31"/>
      <c r="B142" s="32"/>
      <c r="C142" s="33"/>
      <c r="D142" s="173" t="s">
        <v>186</v>
      </c>
      <c r="E142" s="33"/>
      <c r="F142" s="174" t="s">
        <v>420</v>
      </c>
      <c r="G142" s="33"/>
      <c r="H142" s="33"/>
      <c r="I142" s="112"/>
      <c r="J142" s="33"/>
      <c r="K142" s="33"/>
      <c r="L142" s="36"/>
      <c r="M142" s="175"/>
      <c r="N142" s="176"/>
      <c r="O142" s="61"/>
      <c r="P142" s="61"/>
      <c r="Q142" s="61"/>
      <c r="R142" s="61"/>
      <c r="S142" s="61"/>
      <c r="T142" s="62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186</v>
      </c>
      <c r="AU142" s="14" t="s">
        <v>72</v>
      </c>
    </row>
    <row r="143" spans="1:65" s="2" customFormat="1" ht="48.75">
      <c r="A143" s="31"/>
      <c r="B143" s="32"/>
      <c r="C143" s="33"/>
      <c r="D143" s="173" t="s">
        <v>188</v>
      </c>
      <c r="E143" s="33"/>
      <c r="F143" s="177" t="s">
        <v>421</v>
      </c>
      <c r="G143" s="33"/>
      <c r="H143" s="33"/>
      <c r="I143" s="112"/>
      <c r="J143" s="33"/>
      <c r="K143" s="33"/>
      <c r="L143" s="36"/>
      <c r="M143" s="175"/>
      <c r="N143" s="176"/>
      <c r="O143" s="61"/>
      <c r="P143" s="61"/>
      <c r="Q143" s="61"/>
      <c r="R143" s="61"/>
      <c r="S143" s="61"/>
      <c r="T143" s="62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188</v>
      </c>
      <c r="AU143" s="14" t="s">
        <v>72</v>
      </c>
    </row>
    <row r="144" spans="1:65" s="2" customFormat="1" ht="21.75" customHeight="1">
      <c r="A144" s="31"/>
      <c r="B144" s="32"/>
      <c r="C144" s="160" t="s">
        <v>306</v>
      </c>
      <c r="D144" s="160" t="s">
        <v>178</v>
      </c>
      <c r="E144" s="161" t="s">
        <v>286</v>
      </c>
      <c r="F144" s="162" t="s">
        <v>287</v>
      </c>
      <c r="G144" s="163" t="s">
        <v>218</v>
      </c>
      <c r="H144" s="164">
        <v>14.295</v>
      </c>
      <c r="I144" s="165"/>
      <c r="J144" s="166">
        <f>ROUND(I144*H144,2)</f>
        <v>0</v>
      </c>
      <c r="K144" s="162" t="s">
        <v>182</v>
      </c>
      <c r="L144" s="36"/>
      <c r="M144" s="167" t="s">
        <v>19</v>
      </c>
      <c r="N144" s="168" t="s">
        <v>43</v>
      </c>
      <c r="O144" s="61"/>
      <c r="P144" s="169">
        <f>O144*H144</f>
        <v>0</v>
      </c>
      <c r="Q144" s="169">
        <v>0</v>
      </c>
      <c r="R144" s="169">
        <f>Q144*H144</f>
        <v>0</v>
      </c>
      <c r="S144" s="169">
        <v>0</v>
      </c>
      <c r="T144" s="170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1" t="s">
        <v>288</v>
      </c>
      <c r="AT144" s="171" t="s">
        <v>178</v>
      </c>
      <c r="AU144" s="171" t="s">
        <v>72</v>
      </c>
      <c r="AY144" s="14" t="s">
        <v>184</v>
      </c>
      <c r="BE144" s="172">
        <f>IF(N144="základní",J144,0)</f>
        <v>0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4" t="s">
        <v>79</v>
      </c>
      <c r="BK144" s="172">
        <f>ROUND(I144*H144,2)</f>
        <v>0</v>
      </c>
      <c r="BL144" s="14" t="s">
        <v>288</v>
      </c>
      <c r="BM144" s="171" t="s">
        <v>778</v>
      </c>
    </row>
    <row r="145" spans="1:65" s="2" customFormat="1" ht="29.25">
      <c r="A145" s="31"/>
      <c r="B145" s="32"/>
      <c r="C145" s="33"/>
      <c r="D145" s="173" t="s">
        <v>186</v>
      </c>
      <c r="E145" s="33"/>
      <c r="F145" s="174" t="s">
        <v>290</v>
      </c>
      <c r="G145" s="33"/>
      <c r="H145" s="33"/>
      <c r="I145" s="112"/>
      <c r="J145" s="33"/>
      <c r="K145" s="33"/>
      <c r="L145" s="36"/>
      <c r="M145" s="175"/>
      <c r="N145" s="176"/>
      <c r="O145" s="61"/>
      <c r="P145" s="61"/>
      <c r="Q145" s="61"/>
      <c r="R145" s="61"/>
      <c r="S145" s="61"/>
      <c r="T145" s="62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186</v>
      </c>
      <c r="AU145" s="14" t="s">
        <v>72</v>
      </c>
    </row>
    <row r="146" spans="1:65" s="2" customFormat="1" ht="39">
      <c r="A146" s="31"/>
      <c r="B146" s="32"/>
      <c r="C146" s="33"/>
      <c r="D146" s="173" t="s">
        <v>188</v>
      </c>
      <c r="E146" s="33"/>
      <c r="F146" s="177" t="s">
        <v>291</v>
      </c>
      <c r="G146" s="33"/>
      <c r="H146" s="33"/>
      <c r="I146" s="112"/>
      <c r="J146" s="33"/>
      <c r="K146" s="33"/>
      <c r="L146" s="36"/>
      <c r="M146" s="175"/>
      <c r="N146" s="176"/>
      <c r="O146" s="61"/>
      <c r="P146" s="61"/>
      <c r="Q146" s="61"/>
      <c r="R146" s="61"/>
      <c r="S146" s="61"/>
      <c r="T146" s="62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188</v>
      </c>
      <c r="AU146" s="14" t="s">
        <v>72</v>
      </c>
    </row>
    <row r="147" spans="1:65" s="10" customFormat="1">
      <c r="B147" s="178"/>
      <c r="C147" s="179"/>
      <c r="D147" s="173" t="s">
        <v>190</v>
      </c>
      <c r="E147" s="180" t="s">
        <v>19</v>
      </c>
      <c r="F147" s="181" t="s">
        <v>462</v>
      </c>
      <c r="G147" s="179"/>
      <c r="H147" s="182">
        <v>14.295</v>
      </c>
      <c r="I147" s="183"/>
      <c r="J147" s="179"/>
      <c r="K147" s="179"/>
      <c r="L147" s="184"/>
      <c r="M147" s="185"/>
      <c r="N147" s="186"/>
      <c r="O147" s="186"/>
      <c r="P147" s="186"/>
      <c r="Q147" s="186"/>
      <c r="R147" s="186"/>
      <c r="S147" s="186"/>
      <c r="T147" s="187"/>
      <c r="AT147" s="188" t="s">
        <v>190</v>
      </c>
      <c r="AU147" s="188" t="s">
        <v>72</v>
      </c>
      <c r="AV147" s="10" t="s">
        <v>81</v>
      </c>
      <c r="AW147" s="10" t="s">
        <v>33</v>
      </c>
      <c r="AX147" s="10" t="s">
        <v>79</v>
      </c>
      <c r="AY147" s="188" t="s">
        <v>184</v>
      </c>
    </row>
    <row r="148" spans="1:65" s="2" customFormat="1" ht="21.75" customHeight="1">
      <c r="A148" s="31"/>
      <c r="B148" s="32"/>
      <c r="C148" s="160" t="s">
        <v>313</v>
      </c>
      <c r="D148" s="160" t="s">
        <v>178</v>
      </c>
      <c r="E148" s="161" t="s">
        <v>307</v>
      </c>
      <c r="F148" s="162" t="s">
        <v>308</v>
      </c>
      <c r="G148" s="163" t="s">
        <v>218</v>
      </c>
      <c r="H148" s="164">
        <v>69.599999999999994</v>
      </c>
      <c r="I148" s="165"/>
      <c r="J148" s="166">
        <f>ROUND(I148*H148,2)</f>
        <v>0</v>
      </c>
      <c r="K148" s="162" t="s">
        <v>182</v>
      </c>
      <c r="L148" s="36"/>
      <c r="M148" s="167" t="s">
        <v>19</v>
      </c>
      <c r="N148" s="168" t="s">
        <v>43</v>
      </c>
      <c r="O148" s="61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1" t="s">
        <v>288</v>
      </c>
      <c r="AT148" s="171" t="s">
        <v>178</v>
      </c>
      <c r="AU148" s="171" t="s">
        <v>72</v>
      </c>
      <c r="AY148" s="14" t="s">
        <v>184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79</v>
      </c>
      <c r="BK148" s="172">
        <f>ROUND(I148*H148,2)</f>
        <v>0</v>
      </c>
      <c r="BL148" s="14" t="s">
        <v>288</v>
      </c>
      <c r="BM148" s="171" t="s">
        <v>779</v>
      </c>
    </row>
    <row r="149" spans="1:65" s="2" customFormat="1" ht="29.25">
      <c r="A149" s="31"/>
      <c r="B149" s="32"/>
      <c r="C149" s="33"/>
      <c r="D149" s="173" t="s">
        <v>186</v>
      </c>
      <c r="E149" s="33"/>
      <c r="F149" s="174" t="s">
        <v>310</v>
      </c>
      <c r="G149" s="33"/>
      <c r="H149" s="33"/>
      <c r="I149" s="112"/>
      <c r="J149" s="33"/>
      <c r="K149" s="33"/>
      <c r="L149" s="36"/>
      <c r="M149" s="175"/>
      <c r="N149" s="176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186</v>
      </c>
      <c r="AU149" s="14" t="s">
        <v>72</v>
      </c>
    </row>
    <row r="150" spans="1:65" s="2" customFormat="1" ht="39">
      <c r="A150" s="31"/>
      <c r="B150" s="32"/>
      <c r="C150" s="33"/>
      <c r="D150" s="173" t="s">
        <v>188</v>
      </c>
      <c r="E150" s="33"/>
      <c r="F150" s="177" t="s">
        <v>311</v>
      </c>
      <c r="G150" s="33"/>
      <c r="H150" s="33"/>
      <c r="I150" s="112"/>
      <c r="J150" s="33"/>
      <c r="K150" s="33"/>
      <c r="L150" s="36"/>
      <c r="M150" s="175"/>
      <c r="N150" s="176"/>
      <c r="O150" s="61"/>
      <c r="P150" s="61"/>
      <c r="Q150" s="61"/>
      <c r="R150" s="61"/>
      <c r="S150" s="61"/>
      <c r="T150" s="62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188</v>
      </c>
      <c r="AU150" s="14" t="s">
        <v>72</v>
      </c>
    </row>
    <row r="151" spans="1:65" s="10" customFormat="1">
      <c r="B151" s="178"/>
      <c r="C151" s="179"/>
      <c r="D151" s="173" t="s">
        <v>190</v>
      </c>
      <c r="E151" s="180" t="s">
        <v>19</v>
      </c>
      <c r="F151" s="181" t="s">
        <v>780</v>
      </c>
      <c r="G151" s="179"/>
      <c r="H151" s="182">
        <v>69.599999999999994</v>
      </c>
      <c r="I151" s="183"/>
      <c r="J151" s="179"/>
      <c r="K151" s="179"/>
      <c r="L151" s="184"/>
      <c r="M151" s="185"/>
      <c r="N151" s="186"/>
      <c r="O151" s="186"/>
      <c r="P151" s="186"/>
      <c r="Q151" s="186"/>
      <c r="R151" s="186"/>
      <c r="S151" s="186"/>
      <c r="T151" s="187"/>
      <c r="AT151" s="188" t="s">
        <v>190</v>
      </c>
      <c r="AU151" s="188" t="s">
        <v>72</v>
      </c>
      <c r="AV151" s="10" t="s">
        <v>81</v>
      </c>
      <c r="AW151" s="10" t="s">
        <v>33</v>
      </c>
      <c r="AX151" s="10" t="s">
        <v>79</v>
      </c>
      <c r="AY151" s="188" t="s">
        <v>184</v>
      </c>
    </row>
    <row r="152" spans="1:65" s="2" customFormat="1" ht="21.75" customHeight="1">
      <c r="A152" s="31"/>
      <c r="B152" s="32"/>
      <c r="C152" s="160" t="s">
        <v>7</v>
      </c>
      <c r="D152" s="160" t="s">
        <v>178</v>
      </c>
      <c r="E152" s="161" t="s">
        <v>314</v>
      </c>
      <c r="F152" s="162" t="s">
        <v>315</v>
      </c>
      <c r="G152" s="163" t="s">
        <v>218</v>
      </c>
      <c r="H152" s="164">
        <v>4.1399999999999997</v>
      </c>
      <c r="I152" s="165"/>
      <c r="J152" s="166">
        <f>ROUND(I152*H152,2)</f>
        <v>0</v>
      </c>
      <c r="K152" s="162" t="s">
        <v>182</v>
      </c>
      <c r="L152" s="36"/>
      <c r="M152" s="167" t="s">
        <v>19</v>
      </c>
      <c r="N152" s="168" t="s">
        <v>43</v>
      </c>
      <c r="O152" s="61"/>
      <c r="P152" s="169">
        <f>O152*H152</f>
        <v>0</v>
      </c>
      <c r="Q152" s="169">
        <v>0</v>
      </c>
      <c r="R152" s="169">
        <f>Q152*H152</f>
        <v>0</v>
      </c>
      <c r="S152" s="169">
        <v>0</v>
      </c>
      <c r="T152" s="170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1" t="s">
        <v>288</v>
      </c>
      <c r="AT152" s="171" t="s">
        <v>178</v>
      </c>
      <c r="AU152" s="171" t="s">
        <v>72</v>
      </c>
      <c r="AY152" s="14" t="s">
        <v>184</v>
      </c>
      <c r="BE152" s="172">
        <f>IF(N152="základní",J152,0)</f>
        <v>0</v>
      </c>
      <c r="BF152" s="172">
        <f>IF(N152="snížená",J152,0)</f>
        <v>0</v>
      </c>
      <c r="BG152" s="172">
        <f>IF(N152="zákl. přenesená",J152,0)</f>
        <v>0</v>
      </c>
      <c r="BH152" s="172">
        <f>IF(N152="sníž. přenesená",J152,0)</f>
        <v>0</v>
      </c>
      <c r="BI152" s="172">
        <f>IF(N152="nulová",J152,0)</f>
        <v>0</v>
      </c>
      <c r="BJ152" s="14" t="s">
        <v>79</v>
      </c>
      <c r="BK152" s="172">
        <f>ROUND(I152*H152,2)</f>
        <v>0</v>
      </c>
      <c r="BL152" s="14" t="s">
        <v>288</v>
      </c>
      <c r="BM152" s="171" t="s">
        <v>781</v>
      </c>
    </row>
    <row r="153" spans="1:65" s="2" customFormat="1" ht="29.25">
      <c r="A153" s="31"/>
      <c r="B153" s="32"/>
      <c r="C153" s="33"/>
      <c r="D153" s="173" t="s">
        <v>186</v>
      </c>
      <c r="E153" s="33"/>
      <c r="F153" s="174" t="s">
        <v>317</v>
      </c>
      <c r="G153" s="33"/>
      <c r="H153" s="33"/>
      <c r="I153" s="112"/>
      <c r="J153" s="33"/>
      <c r="K153" s="33"/>
      <c r="L153" s="36"/>
      <c r="M153" s="175"/>
      <c r="N153" s="176"/>
      <c r="O153" s="61"/>
      <c r="P153" s="61"/>
      <c r="Q153" s="61"/>
      <c r="R153" s="61"/>
      <c r="S153" s="61"/>
      <c r="T153" s="62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186</v>
      </c>
      <c r="AU153" s="14" t="s">
        <v>72</v>
      </c>
    </row>
    <row r="154" spans="1:65" s="2" customFormat="1" ht="39">
      <c r="A154" s="31"/>
      <c r="B154" s="32"/>
      <c r="C154" s="33"/>
      <c r="D154" s="173" t="s">
        <v>188</v>
      </c>
      <c r="E154" s="33"/>
      <c r="F154" s="177" t="s">
        <v>311</v>
      </c>
      <c r="G154" s="33"/>
      <c r="H154" s="33"/>
      <c r="I154" s="112"/>
      <c r="J154" s="33"/>
      <c r="K154" s="33"/>
      <c r="L154" s="36"/>
      <c r="M154" s="175"/>
      <c r="N154" s="176"/>
      <c r="O154" s="61"/>
      <c r="P154" s="61"/>
      <c r="Q154" s="61"/>
      <c r="R154" s="61"/>
      <c r="S154" s="61"/>
      <c r="T154" s="62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188</v>
      </c>
      <c r="AU154" s="14" t="s">
        <v>72</v>
      </c>
    </row>
    <row r="155" spans="1:65" s="10" customFormat="1">
      <c r="B155" s="178"/>
      <c r="C155" s="179"/>
      <c r="D155" s="173" t="s">
        <v>190</v>
      </c>
      <c r="E155" s="180" t="s">
        <v>19</v>
      </c>
      <c r="F155" s="181" t="s">
        <v>782</v>
      </c>
      <c r="G155" s="179"/>
      <c r="H155" s="182">
        <v>4.1399999999999997</v>
      </c>
      <c r="I155" s="183"/>
      <c r="J155" s="179"/>
      <c r="K155" s="179"/>
      <c r="L155" s="184"/>
      <c r="M155" s="185"/>
      <c r="N155" s="186"/>
      <c r="O155" s="186"/>
      <c r="P155" s="186"/>
      <c r="Q155" s="186"/>
      <c r="R155" s="186"/>
      <c r="S155" s="186"/>
      <c r="T155" s="187"/>
      <c r="AT155" s="188" t="s">
        <v>190</v>
      </c>
      <c r="AU155" s="188" t="s">
        <v>72</v>
      </c>
      <c r="AV155" s="10" t="s">
        <v>81</v>
      </c>
      <c r="AW155" s="10" t="s">
        <v>33</v>
      </c>
      <c r="AX155" s="10" t="s">
        <v>79</v>
      </c>
      <c r="AY155" s="188" t="s">
        <v>184</v>
      </c>
    </row>
    <row r="156" spans="1:65" s="2" customFormat="1" ht="21.75" customHeight="1">
      <c r="A156" s="31"/>
      <c r="B156" s="32"/>
      <c r="C156" s="160" t="s">
        <v>325</v>
      </c>
      <c r="D156" s="160" t="s">
        <v>178</v>
      </c>
      <c r="E156" s="161" t="s">
        <v>319</v>
      </c>
      <c r="F156" s="162" t="s">
        <v>320</v>
      </c>
      <c r="G156" s="163" t="s">
        <v>218</v>
      </c>
      <c r="H156" s="164">
        <v>69.599999999999994</v>
      </c>
      <c r="I156" s="165"/>
      <c r="J156" s="166">
        <f>ROUND(I156*H156,2)</f>
        <v>0</v>
      </c>
      <c r="K156" s="162" t="s">
        <v>182</v>
      </c>
      <c r="L156" s="36"/>
      <c r="M156" s="167" t="s">
        <v>19</v>
      </c>
      <c r="N156" s="168" t="s">
        <v>43</v>
      </c>
      <c r="O156" s="61"/>
      <c r="P156" s="169">
        <f>O156*H156</f>
        <v>0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1" t="s">
        <v>288</v>
      </c>
      <c r="AT156" s="171" t="s">
        <v>178</v>
      </c>
      <c r="AU156" s="171" t="s">
        <v>72</v>
      </c>
      <c r="AY156" s="14" t="s">
        <v>184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4" t="s">
        <v>79</v>
      </c>
      <c r="BK156" s="172">
        <f>ROUND(I156*H156,2)</f>
        <v>0</v>
      </c>
      <c r="BL156" s="14" t="s">
        <v>288</v>
      </c>
      <c r="BM156" s="171" t="s">
        <v>783</v>
      </c>
    </row>
    <row r="157" spans="1:65" s="2" customFormat="1" ht="68.25">
      <c r="A157" s="31"/>
      <c r="B157" s="32"/>
      <c r="C157" s="33"/>
      <c r="D157" s="173" t="s">
        <v>186</v>
      </c>
      <c r="E157" s="33"/>
      <c r="F157" s="174" t="s">
        <v>322</v>
      </c>
      <c r="G157" s="33"/>
      <c r="H157" s="33"/>
      <c r="I157" s="112"/>
      <c r="J157" s="33"/>
      <c r="K157" s="33"/>
      <c r="L157" s="36"/>
      <c r="M157" s="175"/>
      <c r="N157" s="176"/>
      <c r="O157" s="61"/>
      <c r="P157" s="61"/>
      <c r="Q157" s="61"/>
      <c r="R157" s="61"/>
      <c r="S157" s="61"/>
      <c r="T157" s="62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186</v>
      </c>
      <c r="AU157" s="14" t="s">
        <v>72</v>
      </c>
    </row>
    <row r="158" spans="1:65" s="2" customFormat="1" ht="68.25">
      <c r="A158" s="31"/>
      <c r="B158" s="32"/>
      <c r="C158" s="33"/>
      <c r="D158" s="173" t="s">
        <v>188</v>
      </c>
      <c r="E158" s="33"/>
      <c r="F158" s="177" t="s">
        <v>323</v>
      </c>
      <c r="G158" s="33"/>
      <c r="H158" s="33"/>
      <c r="I158" s="112"/>
      <c r="J158" s="33"/>
      <c r="K158" s="33"/>
      <c r="L158" s="36"/>
      <c r="M158" s="175"/>
      <c r="N158" s="176"/>
      <c r="O158" s="61"/>
      <c r="P158" s="61"/>
      <c r="Q158" s="61"/>
      <c r="R158" s="61"/>
      <c r="S158" s="61"/>
      <c r="T158" s="62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188</v>
      </c>
      <c r="AU158" s="14" t="s">
        <v>72</v>
      </c>
    </row>
    <row r="159" spans="1:65" s="10" customFormat="1">
      <c r="B159" s="178"/>
      <c r="C159" s="179"/>
      <c r="D159" s="173" t="s">
        <v>190</v>
      </c>
      <c r="E159" s="180" t="s">
        <v>19</v>
      </c>
      <c r="F159" s="181" t="s">
        <v>784</v>
      </c>
      <c r="G159" s="179"/>
      <c r="H159" s="182">
        <v>69.599999999999994</v>
      </c>
      <c r="I159" s="183"/>
      <c r="J159" s="179"/>
      <c r="K159" s="179"/>
      <c r="L159" s="184"/>
      <c r="M159" s="185"/>
      <c r="N159" s="186"/>
      <c r="O159" s="186"/>
      <c r="P159" s="186"/>
      <c r="Q159" s="186"/>
      <c r="R159" s="186"/>
      <c r="S159" s="186"/>
      <c r="T159" s="187"/>
      <c r="AT159" s="188" t="s">
        <v>190</v>
      </c>
      <c r="AU159" s="188" t="s">
        <v>72</v>
      </c>
      <c r="AV159" s="10" t="s">
        <v>81</v>
      </c>
      <c r="AW159" s="10" t="s">
        <v>33</v>
      </c>
      <c r="AX159" s="10" t="s">
        <v>79</v>
      </c>
      <c r="AY159" s="188" t="s">
        <v>184</v>
      </c>
    </row>
    <row r="160" spans="1:65" s="2" customFormat="1" ht="33" customHeight="1">
      <c r="A160" s="31"/>
      <c r="B160" s="32"/>
      <c r="C160" s="160" t="s">
        <v>426</v>
      </c>
      <c r="D160" s="160" t="s">
        <v>178</v>
      </c>
      <c r="E160" s="161" t="s">
        <v>479</v>
      </c>
      <c r="F160" s="162" t="s">
        <v>480</v>
      </c>
      <c r="G160" s="163" t="s">
        <v>218</v>
      </c>
      <c r="H160" s="164">
        <v>4.1399999999999997</v>
      </c>
      <c r="I160" s="165"/>
      <c r="J160" s="166">
        <f>ROUND(I160*H160,2)</f>
        <v>0</v>
      </c>
      <c r="K160" s="162" t="s">
        <v>182</v>
      </c>
      <c r="L160" s="36"/>
      <c r="M160" s="167" t="s">
        <v>19</v>
      </c>
      <c r="N160" s="168" t="s">
        <v>43</v>
      </c>
      <c r="O160" s="61"/>
      <c r="P160" s="169">
        <f>O160*H160</f>
        <v>0</v>
      </c>
      <c r="Q160" s="169">
        <v>0</v>
      </c>
      <c r="R160" s="169">
        <f>Q160*H160</f>
        <v>0</v>
      </c>
      <c r="S160" s="169">
        <v>0</v>
      </c>
      <c r="T160" s="170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1" t="s">
        <v>288</v>
      </c>
      <c r="AT160" s="171" t="s">
        <v>178</v>
      </c>
      <c r="AU160" s="171" t="s">
        <v>72</v>
      </c>
      <c r="AY160" s="14" t="s">
        <v>184</v>
      </c>
      <c r="BE160" s="172">
        <f>IF(N160="základní",J160,0)</f>
        <v>0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4" t="s">
        <v>79</v>
      </c>
      <c r="BK160" s="172">
        <f>ROUND(I160*H160,2)</f>
        <v>0</v>
      </c>
      <c r="BL160" s="14" t="s">
        <v>288</v>
      </c>
      <c r="BM160" s="171" t="s">
        <v>785</v>
      </c>
    </row>
    <row r="161" spans="1:65" s="2" customFormat="1" ht="68.25">
      <c r="A161" s="31"/>
      <c r="B161" s="32"/>
      <c r="C161" s="33"/>
      <c r="D161" s="173" t="s">
        <v>186</v>
      </c>
      <c r="E161" s="33"/>
      <c r="F161" s="174" t="s">
        <v>482</v>
      </c>
      <c r="G161" s="33"/>
      <c r="H161" s="33"/>
      <c r="I161" s="112"/>
      <c r="J161" s="33"/>
      <c r="K161" s="33"/>
      <c r="L161" s="36"/>
      <c r="M161" s="175"/>
      <c r="N161" s="176"/>
      <c r="O161" s="61"/>
      <c r="P161" s="61"/>
      <c r="Q161" s="61"/>
      <c r="R161" s="61"/>
      <c r="S161" s="61"/>
      <c r="T161" s="62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186</v>
      </c>
      <c r="AU161" s="14" t="s">
        <v>72</v>
      </c>
    </row>
    <row r="162" spans="1:65" s="2" customFormat="1" ht="68.25">
      <c r="A162" s="31"/>
      <c r="B162" s="32"/>
      <c r="C162" s="33"/>
      <c r="D162" s="173" t="s">
        <v>188</v>
      </c>
      <c r="E162" s="33"/>
      <c r="F162" s="177" t="s">
        <v>323</v>
      </c>
      <c r="G162" s="33"/>
      <c r="H162" s="33"/>
      <c r="I162" s="112"/>
      <c r="J162" s="33"/>
      <c r="K162" s="33"/>
      <c r="L162" s="36"/>
      <c r="M162" s="175"/>
      <c r="N162" s="176"/>
      <c r="O162" s="61"/>
      <c r="P162" s="61"/>
      <c r="Q162" s="61"/>
      <c r="R162" s="61"/>
      <c r="S162" s="61"/>
      <c r="T162" s="62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188</v>
      </c>
      <c r="AU162" s="14" t="s">
        <v>72</v>
      </c>
    </row>
    <row r="163" spans="1:65" s="10" customFormat="1">
      <c r="B163" s="178"/>
      <c r="C163" s="179"/>
      <c r="D163" s="173" t="s">
        <v>190</v>
      </c>
      <c r="E163" s="180" t="s">
        <v>19</v>
      </c>
      <c r="F163" s="181" t="s">
        <v>786</v>
      </c>
      <c r="G163" s="179"/>
      <c r="H163" s="182">
        <v>4.1399999999999997</v>
      </c>
      <c r="I163" s="183"/>
      <c r="J163" s="179"/>
      <c r="K163" s="179"/>
      <c r="L163" s="184"/>
      <c r="M163" s="185"/>
      <c r="N163" s="186"/>
      <c r="O163" s="186"/>
      <c r="P163" s="186"/>
      <c r="Q163" s="186"/>
      <c r="R163" s="186"/>
      <c r="S163" s="186"/>
      <c r="T163" s="187"/>
      <c r="AT163" s="188" t="s">
        <v>190</v>
      </c>
      <c r="AU163" s="188" t="s">
        <v>72</v>
      </c>
      <c r="AV163" s="10" t="s">
        <v>81</v>
      </c>
      <c r="AW163" s="10" t="s">
        <v>33</v>
      </c>
      <c r="AX163" s="10" t="s">
        <v>79</v>
      </c>
      <c r="AY163" s="188" t="s">
        <v>184</v>
      </c>
    </row>
    <row r="164" spans="1:65" s="2" customFormat="1" ht="21.75" customHeight="1">
      <c r="A164" s="31"/>
      <c r="B164" s="32"/>
      <c r="C164" s="160" t="s">
        <v>433</v>
      </c>
      <c r="D164" s="160" t="s">
        <v>178</v>
      </c>
      <c r="E164" s="161" t="s">
        <v>473</v>
      </c>
      <c r="F164" s="162" t="s">
        <v>474</v>
      </c>
      <c r="G164" s="163" t="s">
        <v>218</v>
      </c>
      <c r="H164" s="164">
        <v>46.368000000000002</v>
      </c>
      <c r="I164" s="165"/>
      <c r="J164" s="166">
        <f>ROUND(I164*H164,2)</f>
        <v>0</v>
      </c>
      <c r="K164" s="162" t="s">
        <v>182</v>
      </c>
      <c r="L164" s="36"/>
      <c r="M164" s="167" t="s">
        <v>19</v>
      </c>
      <c r="N164" s="168" t="s">
        <v>43</v>
      </c>
      <c r="O164" s="61"/>
      <c r="P164" s="169">
        <f>O164*H164</f>
        <v>0</v>
      </c>
      <c r="Q164" s="169">
        <v>0</v>
      </c>
      <c r="R164" s="169">
        <f>Q164*H164</f>
        <v>0</v>
      </c>
      <c r="S164" s="169">
        <v>0</v>
      </c>
      <c r="T164" s="170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1" t="s">
        <v>288</v>
      </c>
      <c r="AT164" s="171" t="s">
        <v>178</v>
      </c>
      <c r="AU164" s="171" t="s">
        <v>72</v>
      </c>
      <c r="AY164" s="14" t="s">
        <v>184</v>
      </c>
      <c r="BE164" s="172">
        <f>IF(N164="základní",J164,0)</f>
        <v>0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4" t="s">
        <v>79</v>
      </c>
      <c r="BK164" s="172">
        <f>ROUND(I164*H164,2)</f>
        <v>0</v>
      </c>
      <c r="BL164" s="14" t="s">
        <v>288</v>
      </c>
      <c r="BM164" s="171" t="s">
        <v>787</v>
      </c>
    </row>
    <row r="165" spans="1:65" s="2" customFormat="1" ht="68.25">
      <c r="A165" s="31"/>
      <c r="B165" s="32"/>
      <c r="C165" s="33"/>
      <c r="D165" s="173" t="s">
        <v>186</v>
      </c>
      <c r="E165" s="33"/>
      <c r="F165" s="174" t="s">
        <v>476</v>
      </c>
      <c r="G165" s="33"/>
      <c r="H165" s="33"/>
      <c r="I165" s="112"/>
      <c r="J165" s="33"/>
      <c r="K165" s="33"/>
      <c r="L165" s="36"/>
      <c r="M165" s="175"/>
      <c r="N165" s="176"/>
      <c r="O165" s="61"/>
      <c r="P165" s="61"/>
      <c r="Q165" s="61"/>
      <c r="R165" s="61"/>
      <c r="S165" s="61"/>
      <c r="T165" s="62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186</v>
      </c>
      <c r="AU165" s="14" t="s">
        <v>72</v>
      </c>
    </row>
    <row r="166" spans="1:65" s="2" customFormat="1" ht="68.25">
      <c r="A166" s="31"/>
      <c r="B166" s="32"/>
      <c r="C166" s="33"/>
      <c r="D166" s="173" t="s">
        <v>188</v>
      </c>
      <c r="E166" s="33"/>
      <c r="F166" s="177" t="s">
        <v>323</v>
      </c>
      <c r="G166" s="33"/>
      <c r="H166" s="33"/>
      <c r="I166" s="112"/>
      <c r="J166" s="33"/>
      <c r="K166" s="33"/>
      <c r="L166" s="36"/>
      <c r="M166" s="175"/>
      <c r="N166" s="176"/>
      <c r="O166" s="61"/>
      <c r="P166" s="61"/>
      <c r="Q166" s="61"/>
      <c r="R166" s="61"/>
      <c r="S166" s="61"/>
      <c r="T166" s="62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188</v>
      </c>
      <c r="AU166" s="14" t="s">
        <v>72</v>
      </c>
    </row>
    <row r="167" spans="1:65" s="10" customFormat="1">
      <c r="B167" s="178"/>
      <c r="C167" s="179"/>
      <c r="D167" s="173" t="s">
        <v>190</v>
      </c>
      <c r="E167" s="180" t="s">
        <v>19</v>
      </c>
      <c r="F167" s="181" t="s">
        <v>788</v>
      </c>
      <c r="G167" s="179"/>
      <c r="H167" s="182">
        <v>46.368000000000002</v>
      </c>
      <c r="I167" s="183"/>
      <c r="J167" s="179"/>
      <c r="K167" s="179"/>
      <c r="L167" s="184"/>
      <c r="M167" s="185"/>
      <c r="N167" s="186"/>
      <c r="O167" s="186"/>
      <c r="P167" s="186"/>
      <c r="Q167" s="186"/>
      <c r="R167" s="186"/>
      <c r="S167" s="186"/>
      <c r="T167" s="187"/>
      <c r="AT167" s="188" t="s">
        <v>190</v>
      </c>
      <c r="AU167" s="188" t="s">
        <v>72</v>
      </c>
      <c r="AV167" s="10" t="s">
        <v>81</v>
      </c>
      <c r="AW167" s="10" t="s">
        <v>33</v>
      </c>
      <c r="AX167" s="10" t="s">
        <v>79</v>
      </c>
      <c r="AY167" s="188" t="s">
        <v>184</v>
      </c>
    </row>
    <row r="168" spans="1:65" s="2" customFormat="1" ht="21.75" customHeight="1">
      <c r="A168" s="31"/>
      <c r="B168" s="32"/>
      <c r="C168" s="160" t="s">
        <v>437</v>
      </c>
      <c r="D168" s="160" t="s">
        <v>178</v>
      </c>
      <c r="E168" s="161" t="s">
        <v>789</v>
      </c>
      <c r="F168" s="162" t="s">
        <v>790</v>
      </c>
      <c r="G168" s="163" t="s">
        <v>218</v>
      </c>
      <c r="H168" s="164">
        <v>0.53800000000000003</v>
      </c>
      <c r="I168" s="165"/>
      <c r="J168" s="166">
        <f>ROUND(I168*H168,2)</f>
        <v>0</v>
      </c>
      <c r="K168" s="162" t="s">
        <v>182</v>
      </c>
      <c r="L168" s="36"/>
      <c r="M168" s="167" t="s">
        <v>19</v>
      </c>
      <c r="N168" s="168" t="s">
        <v>43</v>
      </c>
      <c r="O168" s="61"/>
      <c r="P168" s="169">
        <f>O168*H168</f>
        <v>0</v>
      </c>
      <c r="Q168" s="169">
        <v>0</v>
      </c>
      <c r="R168" s="169">
        <f>Q168*H168</f>
        <v>0</v>
      </c>
      <c r="S168" s="169">
        <v>0</v>
      </c>
      <c r="T168" s="170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1" t="s">
        <v>288</v>
      </c>
      <c r="AT168" s="171" t="s">
        <v>178</v>
      </c>
      <c r="AU168" s="171" t="s">
        <v>72</v>
      </c>
      <c r="AY168" s="14" t="s">
        <v>184</v>
      </c>
      <c r="BE168" s="172">
        <f>IF(N168="základní",J168,0)</f>
        <v>0</v>
      </c>
      <c r="BF168" s="172">
        <f>IF(N168="snížená",J168,0)</f>
        <v>0</v>
      </c>
      <c r="BG168" s="172">
        <f>IF(N168="zákl. přenesená",J168,0)</f>
        <v>0</v>
      </c>
      <c r="BH168" s="172">
        <f>IF(N168="sníž. přenesená",J168,0)</f>
        <v>0</v>
      </c>
      <c r="BI168" s="172">
        <f>IF(N168="nulová",J168,0)</f>
        <v>0</v>
      </c>
      <c r="BJ168" s="14" t="s">
        <v>79</v>
      </c>
      <c r="BK168" s="172">
        <f>ROUND(I168*H168,2)</f>
        <v>0</v>
      </c>
      <c r="BL168" s="14" t="s">
        <v>288</v>
      </c>
      <c r="BM168" s="171" t="s">
        <v>791</v>
      </c>
    </row>
    <row r="169" spans="1:65" s="2" customFormat="1" ht="68.25">
      <c r="A169" s="31"/>
      <c r="B169" s="32"/>
      <c r="C169" s="33"/>
      <c r="D169" s="173" t="s">
        <v>186</v>
      </c>
      <c r="E169" s="33"/>
      <c r="F169" s="174" t="s">
        <v>792</v>
      </c>
      <c r="G169" s="33"/>
      <c r="H169" s="33"/>
      <c r="I169" s="112"/>
      <c r="J169" s="33"/>
      <c r="K169" s="33"/>
      <c r="L169" s="36"/>
      <c r="M169" s="175"/>
      <c r="N169" s="176"/>
      <c r="O169" s="61"/>
      <c r="P169" s="61"/>
      <c r="Q169" s="61"/>
      <c r="R169" s="61"/>
      <c r="S169" s="61"/>
      <c r="T169" s="62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186</v>
      </c>
      <c r="AU169" s="14" t="s">
        <v>72</v>
      </c>
    </row>
    <row r="170" spans="1:65" s="2" customFormat="1" ht="68.25">
      <c r="A170" s="31"/>
      <c r="B170" s="32"/>
      <c r="C170" s="33"/>
      <c r="D170" s="173" t="s">
        <v>188</v>
      </c>
      <c r="E170" s="33"/>
      <c r="F170" s="177" t="s">
        <v>323</v>
      </c>
      <c r="G170" s="33"/>
      <c r="H170" s="33"/>
      <c r="I170" s="112"/>
      <c r="J170" s="33"/>
      <c r="K170" s="33"/>
      <c r="L170" s="36"/>
      <c r="M170" s="175"/>
      <c r="N170" s="176"/>
      <c r="O170" s="61"/>
      <c r="P170" s="61"/>
      <c r="Q170" s="61"/>
      <c r="R170" s="61"/>
      <c r="S170" s="61"/>
      <c r="T170" s="62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188</v>
      </c>
      <c r="AU170" s="14" t="s">
        <v>72</v>
      </c>
    </row>
    <row r="171" spans="1:65" s="10" customFormat="1">
      <c r="B171" s="178"/>
      <c r="C171" s="179"/>
      <c r="D171" s="173" t="s">
        <v>190</v>
      </c>
      <c r="E171" s="180" t="s">
        <v>19</v>
      </c>
      <c r="F171" s="181" t="s">
        <v>793</v>
      </c>
      <c r="G171" s="179"/>
      <c r="H171" s="182">
        <v>0.53800000000000003</v>
      </c>
      <c r="I171" s="183"/>
      <c r="J171" s="179"/>
      <c r="K171" s="179"/>
      <c r="L171" s="184"/>
      <c r="M171" s="185"/>
      <c r="N171" s="186"/>
      <c r="O171" s="186"/>
      <c r="P171" s="186"/>
      <c r="Q171" s="186"/>
      <c r="R171" s="186"/>
      <c r="S171" s="186"/>
      <c r="T171" s="187"/>
      <c r="AT171" s="188" t="s">
        <v>190</v>
      </c>
      <c r="AU171" s="188" t="s">
        <v>72</v>
      </c>
      <c r="AV171" s="10" t="s">
        <v>81</v>
      </c>
      <c r="AW171" s="10" t="s">
        <v>33</v>
      </c>
      <c r="AX171" s="10" t="s">
        <v>79</v>
      </c>
      <c r="AY171" s="188" t="s">
        <v>184</v>
      </c>
    </row>
    <row r="172" spans="1:65" s="2" customFormat="1" ht="21.75" customHeight="1">
      <c r="A172" s="31"/>
      <c r="B172" s="32"/>
      <c r="C172" s="160" t="s">
        <v>444</v>
      </c>
      <c r="D172" s="160" t="s">
        <v>178</v>
      </c>
      <c r="E172" s="161" t="s">
        <v>794</v>
      </c>
      <c r="F172" s="162" t="s">
        <v>795</v>
      </c>
      <c r="G172" s="163" t="s">
        <v>218</v>
      </c>
      <c r="H172" s="164">
        <v>0.36</v>
      </c>
      <c r="I172" s="165"/>
      <c r="J172" s="166">
        <f>ROUND(I172*H172,2)</f>
        <v>0</v>
      </c>
      <c r="K172" s="162" t="s">
        <v>182</v>
      </c>
      <c r="L172" s="36"/>
      <c r="M172" s="167" t="s">
        <v>19</v>
      </c>
      <c r="N172" s="168" t="s">
        <v>43</v>
      </c>
      <c r="O172" s="61"/>
      <c r="P172" s="169">
        <f>O172*H172</f>
        <v>0</v>
      </c>
      <c r="Q172" s="169">
        <v>0</v>
      </c>
      <c r="R172" s="169">
        <f>Q172*H172</f>
        <v>0</v>
      </c>
      <c r="S172" s="169">
        <v>0</v>
      </c>
      <c r="T172" s="170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1" t="s">
        <v>288</v>
      </c>
      <c r="AT172" s="171" t="s">
        <v>178</v>
      </c>
      <c r="AU172" s="171" t="s">
        <v>72</v>
      </c>
      <c r="AY172" s="14" t="s">
        <v>184</v>
      </c>
      <c r="BE172" s="172">
        <f>IF(N172="základní",J172,0)</f>
        <v>0</v>
      </c>
      <c r="BF172" s="172">
        <f>IF(N172="snížená",J172,0)</f>
        <v>0</v>
      </c>
      <c r="BG172" s="172">
        <f>IF(N172="zákl. přenesená",J172,0)</f>
        <v>0</v>
      </c>
      <c r="BH172" s="172">
        <f>IF(N172="sníž. přenesená",J172,0)</f>
        <v>0</v>
      </c>
      <c r="BI172" s="172">
        <f>IF(N172="nulová",J172,0)</f>
        <v>0</v>
      </c>
      <c r="BJ172" s="14" t="s">
        <v>79</v>
      </c>
      <c r="BK172" s="172">
        <f>ROUND(I172*H172,2)</f>
        <v>0</v>
      </c>
      <c r="BL172" s="14" t="s">
        <v>288</v>
      </c>
      <c r="BM172" s="171" t="s">
        <v>796</v>
      </c>
    </row>
    <row r="173" spans="1:65" s="2" customFormat="1" ht="68.25">
      <c r="A173" s="31"/>
      <c r="B173" s="32"/>
      <c r="C173" s="33"/>
      <c r="D173" s="173" t="s">
        <v>186</v>
      </c>
      <c r="E173" s="33"/>
      <c r="F173" s="174" t="s">
        <v>797</v>
      </c>
      <c r="G173" s="33"/>
      <c r="H173" s="33"/>
      <c r="I173" s="112"/>
      <c r="J173" s="33"/>
      <c r="K173" s="33"/>
      <c r="L173" s="36"/>
      <c r="M173" s="175"/>
      <c r="N173" s="176"/>
      <c r="O173" s="61"/>
      <c r="P173" s="61"/>
      <c r="Q173" s="61"/>
      <c r="R173" s="61"/>
      <c r="S173" s="61"/>
      <c r="T173" s="62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186</v>
      </c>
      <c r="AU173" s="14" t="s">
        <v>72</v>
      </c>
    </row>
    <row r="174" spans="1:65" s="2" customFormat="1" ht="68.25">
      <c r="A174" s="31"/>
      <c r="B174" s="32"/>
      <c r="C174" s="33"/>
      <c r="D174" s="173" t="s">
        <v>188</v>
      </c>
      <c r="E174" s="33"/>
      <c r="F174" s="177" t="s">
        <v>323</v>
      </c>
      <c r="G174" s="33"/>
      <c r="H174" s="33"/>
      <c r="I174" s="112"/>
      <c r="J174" s="33"/>
      <c r="K174" s="33"/>
      <c r="L174" s="36"/>
      <c r="M174" s="175"/>
      <c r="N174" s="176"/>
      <c r="O174" s="61"/>
      <c r="P174" s="61"/>
      <c r="Q174" s="61"/>
      <c r="R174" s="61"/>
      <c r="S174" s="61"/>
      <c r="T174" s="62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188</v>
      </c>
      <c r="AU174" s="14" t="s">
        <v>72</v>
      </c>
    </row>
    <row r="175" spans="1:65" s="10" customFormat="1">
      <c r="B175" s="178"/>
      <c r="C175" s="179"/>
      <c r="D175" s="173" t="s">
        <v>190</v>
      </c>
      <c r="E175" s="180" t="s">
        <v>19</v>
      </c>
      <c r="F175" s="181" t="s">
        <v>798</v>
      </c>
      <c r="G175" s="179"/>
      <c r="H175" s="182">
        <v>0.36</v>
      </c>
      <c r="I175" s="183"/>
      <c r="J175" s="179"/>
      <c r="K175" s="179"/>
      <c r="L175" s="184"/>
      <c r="M175" s="210"/>
      <c r="N175" s="211"/>
      <c r="O175" s="211"/>
      <c r="P175" s="211"/>
      <c r="Q175" s="211"/>
      <c r="R175" s="211"/>
      <c r="S175" s="211"/>
      <c r="T175" s="212"/>
      <c r="AT175" s="188" t="s">
        <v>190</v>
      </c>
      <c r="AU175" s="188" t="s">
        <v>72</v>
      </c>
      <c r="AV175" s="10" t="s">
        <v>81</v>
      </c>
      <c r="AW175" s="10" t="s">
        <v>33</v>
      </c>
      <c r="AX175" s="10" t="s">
        <v>79</v>
      </c>
      <c r="AY175" s="188" t="s">
        <v>184</v>
      </c>
    </row>
    <row r="176" spans="1:65" s="2" customFormat="1" ht="6.95" customHeight="1">
      <c r="A176" s="31"/>
      <c r="B176" s="44"/>
      <c r="C176" s="45"/>
      <c r="D176" s="45"/>
      <c r="E176" s="45"/>
      <c r="F176" s="45"/>
      <c r="G176" s="45"/>
      <c r="H176" s="45"/>
      <c r="I176" s="139"/>
      <c r="J176" s="45"/>
      <c r="K176" s="45"/>
      <c r="L176" s="36"/>
      <c r="M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</row>
  </sheetData>
  <sheetProtection algorithmName="SHA-512" hashValue="aiKPzrRIgIG5chQG46f74CxE7L3745f72KxvgqGRgpUT0mz/bl0cjMQMnc1VFgwIujt4fmaff5fnaLCPO77iTg==" saltValue="mEElcJPqNlKfSbfCOp/XTN9tYVtzSB+g24MdDh1usN3In8gvradeIdKMuWsE9jVhG+RS2Ecos/EnG+jkaciW/Q==" spinCount="100000" sheet="1" objects="1" scenarios="1" formatColumns="0" formatRows="0" autoFilter="0"/>
  <autoFilter ref="C84:K175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topLeftCell="A73" workbookViewId="0">
      <selection activeCell="H88" sqref="H8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129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687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799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ROUND((SUM(BE85:BE96)),  2)</f>
        <v>0</v>
      </c>
      <c r="G35" s="31"/>
      <c r="H35" s="31"/>
      <c r="I35" s="128">
        <v>0.21</v>
      </c>
      <c r="J35" s="127">
        <f>ROUND(((SUM(BE85:BE96))*I35),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ROUND((SUM(BF85:BF96)),  2)</f>
        <v>0</v>
      </c>
      <c r="G36" s="31"/>
      <c r="H36" s="31"/>
      <c r="I36" s="128">
        <v>0.15</v>
      </c>
      <c r="J36" s="127">
        <f>ROUND(((SUM(BF85:BF96))*I36),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ROUND((SUM(BG85:BG96)),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ROUND((SUM(BH85:BH96)),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ROUND((SUM(BI85:BI96)),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687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6.3 - Materiál objednatele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687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6.3 - Materiál objednatele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SUM(P86:P96)</f>
        <v>0</v>
      </c>
      <c r="Q85" s="69"/>
      <c r="R85" s="157">
        <f>SUM(R86:R96)</f>
        <v>17.265864999999998</v>
      </c>
      <c r="S85" s="69"/>
      <c r="T85" s="158">
        <f>SUM(T86:T96)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SUM(BK86:BK96)</f>
        <v>0</v>
      </c>
    </row>
    <row r="86" spans="1:65" s="2" customFormat="1" ht="21.75" customHeight="1">
      <c r="A86" s="31"/>
      <c r="B86" s="32"/>
      <c r="C86" s="200" t="s">
        <v>79</v>
      </c>
      <c r="D86" s="200" t="s">
        <v>215</v>
      </c>
      <c r="E86" s="201" t="s">
        <v>492</v>
      </c>
      <c r="F86" s="202" t="s">
        <v>493</v>
      </c>
      <c r="G86" s="203" t="s">
        <v>196</v>
      </c>
      <c r="H86" s="204">
        <v>9.1430000000000007</v>
      </c>
      <c r="I86" s="205"/>
      <c r="J86" s="206">
        <f>ROUND(I86*H86,2)</f>
        <v>0</v>
      </c>
      <c r="K86" s="202" t="s">
        <v>182</v>
      </c>
      <c r="L86" s="207"/>
      <c r="M86" s="208" t="s">
        <v>19</v>
      </c>
      <c r="N86" s="209" t="s">
        <v>43</v>
      </c>
      <c r="O86" s="61"/>
      <c r="P86" s="169">
        <f>O86*H86</f>
        <v>0</v>
      </c>
      <c r="Q86" s="169">
        <v>0.95499999999999996</v>
      </c>
      <c r="R86" s="169">
        <f>Q86*H86</f>
        <v>8.7315649999999998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219</v>
      </c>
      <c r="AT86" s="171" t="s">
        <v>215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800</v>
      </c>
    </row>
    <row r="87" spans="1:65" s="2" customFormat="1">
      <c r="A87" s="31"/>
      <c r="B87" s="32"/>
      <c r="C87" s="33"/>
      <c r="D87" s="173" t="s">
        <v>186</v>
      </c>
      <c r="E87" s="33"/>
      <c r="F87" s="174" t="s">
        <v>493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1.75" customHeight="1">
      <c r="A88" s="31"/>
      <c r="B88" s="32"/>
      <c r="C88" s="200" t="s">
        <v>81</v>
      </c>
      <c r="D88" s="200" t="s">
        <v>215</v>
      </c>
      <c r="E88" s="201" t="s">
        <v>684</v>
      </c>
      <c r="F88" s="202" t="s">
        <v>685</v>
      </c>
      <c r="G88" s="203" t="s">
        <v>225</v>
      </c>
      <c r="H88" s="204">
        <v>1</v>
      </c>
      <c r="I88" s="205"/>
      <c r="J88" s="206">
        <f>ROUND(I88*H88,2)</f>
        <v>0</v>
      </c>
      <c r="K88" s="202" t="s">
        <v>182</v>
      </c>
      <c r="L88" s="207"/>
      <c r="M88" s="208" t="s">
        <v>19</v>
      </c>
      <c r="N88" s="209" t="s">
        <v>43</v>
      </c>
      <c r="O88" s="61"/>
      <c r="P88" s="169">
        <f>O88*H88</f>
        <v>0</v>
      </c>
      <c r="Q88" s="169">
        <v>0.13800000000000001</v>
      </c>
      <c r="R88" s="169">
        <f>Q88*H88</f>
        <v>0.13800000000000001</v>
      </c>
      <c r="S88" s="169">
        <v>0</v>
      </c>
      <c r="T88" s="170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1" t="s">
        <v>219</v>
      </c>
      <c r="AT88" s="171" t="s">
        <v>215</v>
      </c>
      <c r="AU88" s="171" t="s">
        <v>72</v>
      </c>
      <c r="AY88" s="14" t="s">
        <v>184</v>
      </c>
      <c r="BE88" s="172">
        <f>IF(N88="základní",J88,0)</f>
        <v>0</v>
      </c>
      <c r="BF88" s="172">
        <f>IF(N88="snížená",J88,0)</f>
        <v>0</v>
      </c>
      <c r="BG88" s="172">
        <f>IF(N88="zákl. přenesená",J88,0)</f>
        <v>0</v>
      </c>
      <c r="BH88" s="172">
        <f>IF(N88="sníž. přenesená",J88,0)</f>
        <v>0</v>
      </c>
      <c r="BI88" s="172">
        <f>IF(N88="nulová",J88,0)</f>
        <v>0</v>
      </c>
      <c r="BJ88" s="14" t="s">
        <v>79</v>
      </c>
      <c r="BK88" s="172">
        <f>ROUND(I88*H88,2)</f>
        <v>0</v>
      </c>
      <c r="BL88" s="14" t="s">
        <v>183</v>
      </c>
      <c r="BM88" s="171" t="s">
        <v>801</v>
      </c>
    </row>
    <row r="89" spans="1:65" s="2" customFormat="1">
      <c r="A89" s="31"/>
      <c r="B89" s="32"/>
      <c r="C89" s="33"/>
      <c r="D89" s="173" t="s">
        <v>186</v>
      </c>
      <c r="E89" s="33"/>
      <c r="F89" s="174" t="s">
        <v>685</v>
      </c>
      <c r="G89" s="33"/>
      <c r="H89" s="33"/>
      <c r="I89" s="112"/>
      <c r="J89" s="33"/>
      <c r="K89" s="33"/>
      <c r="L89" s="36"/>
      <c r="M89" s="175"/>
      <c r="N89" s="176"/>
      <c r="O89" s="61"/>
      <c r="P89" s="61"/>
      <c r="Q89" s="61"/>
      <c r="R89" s="61"/>
      <c r="S89" s="61"/>
      <c r="T89" s="62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4" t="s">
        <v>186</v>
      </c>
      <c r="AU89" s="14" t="s">
        <v>72</v>
      </c>
    </row>
    <row r="90" spans="1:65" s="2" customFormat="1" ht="21.75" customHeight="1">
      <c r="A90" s="31"/>
      <c r="B90" s="32"/>
      <c r="C90" s="200" t="s">
        <v>201</v>
      </c>
      <c r="D90" s="200" t="s">
        <v>215</v>
      </c>
      <c r="E90" s="201" t="s">
        <v>332</v>
      </c>
      <c r="F90" s="202" t="s">
        <v>333</v>
      </c>
      <c r="G90" s="203" t="s">
        <v>225</v>
      </c>
      <c r="H90" s="204">
        <v>57</v>
      </c>
      <c r="I90" s="205"/>
      <c r="J90" s="206">
        <f>ROUND(I90*H90,2)</f>
        <v>0</v>
      </c>
      <c r="K90" s="202" t="s">
        <v>182</v>
      </c>
      <c r="L90" s="207"/>
      <c r="M90" s="208" t="s">
        <v>19</v>
      </c>
      <c r="N90" s="209" t="s">
        <v>43</v>
      </c>
      <c r="O90" s="61"/>
      <c r="P90" s="169">
        <f>O90*H90</f>
        <v>0</v>
      </c>
      <c r="Q90" s="169">
        <v>0</v>
      </c>
      <c r="R90" s="169">
        <f>Q90*H90</f>
        <v>0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219</v>
      </c>
      <c r="AT90" s="171" t="s">
        <v>215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802</v>
      </c>
    </row>
    <row r="91" spans="1:65" s="2" customFormat="1">
      <c r="A91" s="31"/>
      <c r="B91" s="32"/>
      <c r="C91" s="33"/>
      <c r="D91" s="173" t="s">
        <v>186</v>
      </c>
      <c r="E91" s="33"/>
      <c r="F91" s="174" t="s">
        <v>333</v>
      </c>
      <c r="G91" s="33"/>
      <c r="H91" s="33"/>
      <c r="I91" s="112"/>
      <c r="J91" s="33"/>
      <c r="K91" s="33"/>
      <c r="L91" s="36"/>
      <c r="M91" s="175"/>
      <c r="N91" s="176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10" customFormat="1">
      <c r="B92" s="178"/>
      <c r="C92" s="179"/>
      <c r="D92" s="173" t="s">
        <v>190</v>
      </c>
      <c r="E92" s="180" t="s">
        <v>19</v>
      </c>
      <c r="F92" s="181" t="s">
        <v>803</v>
      </c>
      <c r="G92" s="179"/>
      <c r="H92" s="182">
        <v>57</v>
      </c>
      <c r="I92" s="183"/>
      <c r="J92" s="179"/>
      <c r="K92" s="179"/>
      <c r="L92" s="184"/>
      <c r="M92" s="185"/>
      <c r="N92" s="186"/>
      <c r="O92" s="186"/>
      <c r="P92" s="186"/>
      <c r="Q92" s="186"/>
      <c r="R92" s="186"/>
      <c r="S92" s="186"/>
      <c r="T92" s="187"/>
      <c r="AT92" s="188" t="s">
        <v>190</v>
      </c>
      <c r="AU92" s="188" t="s">
        <v>72</v>
      </c>
      <c r="AV92" s="10" t="s">
        <v>81</v>
      </c>
      <c r="AW92" s="10" t="s">
        <v>33</v>
      </c>
      <c r="AX92" s="10" t="s">
        <v>79</v>
      </c>
      <c r="AY92" s="188" t="s">
        <v>184</v>
      </c>
    </row>
    <row r="93" spans="1:65" s="2" customFormat="1" ht="21.75" customHeight="1">
      <c r="A93" s="31"/>
      <c r="B93" s="32"/>
      <c r="C93" s="200" t="s">
        <v>183</v>
      </c>
      <c r="D93" s="200" t="s">
        <v>215</v>
      </c>
      <c r="E93" s="201" t="s">
        <v>804</v>
      </c>
      <c r="F93" s="202" t="s">
        <v>805</v>
      </c>
      <c r="G93" s="203" t="s">
        <v>225</v>
      </c>
      <c r="H93" s="204">
        <v>2</v>
      </c>
      <c r="I93" s="205"/>
      <c r="J93" s="206">
        <f>ROUND(I93*H93,2)</f>
        <v>0</v>
      </c>
      <c r="K93" s="202" t="s">
        <v>182</v>
      </c>
      <c r="L93" s="207"/>
      <c r="M93" s="208" t="s">
        <v>19</v>
      </c>
      <c r="N93" s="209" t="s">
        <v>43</v>
      </c>
      <c r="O93" s="61"/>
      <c r="P93" s="169">
        <f>O93*H93</f>
        <v>0</v>
      </c>
      <c r="Q93" s="169">
        <v>3.70425</v>
      </c>
      <c r="R93" s="169">
        <f>Q93*H93</f>
        <v>7.4085000000000001</v>
      </c>
      <c r="S93" s="169">
        <v>0</v>
      </c>
      <c r="T93" s="170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1" t="s">
        <v>219</v>
      </c>
      <c r="AT93" s="171" t="s">
        <v>215</v>
      </c>
      <c r="AU93" s="171" t="s">
        <v>72</v>
      </c>
      <c r="AY93" s="14" t="s">
        <v>184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4" t="s">
        <v>79</v>
      </c>
      <c r="BK93" s="172">
        <f>ROUND(I93*H93,2)</f>
        <v>0</v>
      </c>
      <c r="BL93" s="14" t="s">
        <v>183</v>
      </c>
      <c r="BM93" s="171" t="s">
        <v>806</v>
      </c>
    </row>
    <row r="94" spans="1:65" s="2" customFormat="1">
      <c r="A94" s="31"/>
      <c r="B94" s="32"/>
      <c r="C94" s="33"/>
      <c r="D94" s="173" t="s">
        <v>186</v>
      </c>
      <c r="E94" s="33"/>
      <c r="F94" s="174" t="s">
        <v>805</v>
      </c>
      <c r="G94" s="33"/>
      <c r="H94" s="33"/>
      <c r="I94" s="112"/>
      <c r="J94" s="33"/>
      <c r="K94" s="33"/>
      <c r="L94" s="36"/>
      <c r="M94" s="175"/>
      <c r="N94" s="176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186</v>
      </c>
      <c r="AU94" s="14" t="s">
        <v>72</v>
      </c>
    </row>
    <row r="95" spans="1:65" s="2" customFormat="1" ht="21.75" customHeight="1">
      <c r="A95" s="31"/>
      <c r="B95" s="32"/>
      <c r="C95" s="200" t="s">
        <v>214</v>
      </c>
      <c r="D95" s="200" t="s">
        <v>215</v>
      </c>
      <c r="E95" s="201" t="s">
        <v>335</v>
      </c>
      <c r="F95" s="202" t="s">
        <v>336</v>
      </c>
      <c r="G95" s="203" t="s">
        <v>236</v>
      </c>
      <c r="H95" s="204">
        <v>20</v>
      </c>
      <c r="I95" s="205"/>
      <c r="J95" s="206">
        <f>ROUND(I95*H95,2)</f>
        <v>0</v>
      </c>
      <c r="K95" s="202" t="s">
        <v>182</v>
      </c>
      <c r="L95" s="207"/>
      <c r="M95" s="208" t="s">
        <v>19</v>
      </c>
      <c r="N95" s="209" t="s">
        <v>43</v>
      </c>
      <c r="O95" s="61"/>
      <c r="P95" s="169">
        <f>O95*H95</f>
        <v>0</v>
      </c>
      <c r="Q95" s="169">
        <v>4.9390000000000003E-2</v>
      </c>
      <c r="R95" s="169">
        <f>Q95*H95</f>
        <v>0.98780000000000001</v>
      </c>
      <c r="S95" s="169">
        <v>0</v>
      </c>
      <c r="T95" s="170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1" t="s">
        <v>219</v>
      </c>
      <c r="AT95" s="171" t="s">
        <v>215</v>
      </c>
      <c r="AU95" s="171" t="s">
        <v>72</v>
      </c>
      <c r="AY95" s="14" t="s">
        <v>184</v>
      </c>
      <c r="BE95" s="172">
        <f>IF(N95="základní",J95,0)</f>
        <v>0</v>
      </c>
      <c r="BF95" s="172">
        <f>IF(N95="snížená",J95,0)</f>
        <v>0</v>
      </c>
      <c r="BG95" s="172">
        <f>IF(N95="zákl. přenesená",J95,0)</f>
        <v>0</v>
      </c>
      <c r="BH95" s="172">
        <f>IF(N95="sníž. přenesená",J95,0)</f>
        <v>0</v>
      </c>
      <c r="BI95" s="172">
        <f>IF(N95="nulová",J95,0)</f>
        <v>0</v>
      </c>
      <c r="BJ95" s="14" t="s">
        <v>79</v>
      </c>
      <c r="BK95" s="172">
        <f>ROUND(I95*H95,2)</f>
        <v>0</v>
      </c>
      <c r="BL95" s="14" t="s">
        <v>183</v>
      </c>
      <c r="BM95" s="171" t="s">
        <v>807</v>
      </c>
    </row>
    <row r="96" spans="1:65" s="2" customFormat="1">
      <c r="A96" s="31"/>
      <c r="B96" s="32"/>
      <c r="C96" s="33"/>
      <c r="D96" s="173" t="s">
        <v>186</v>
      </c>
      <c r="E96" s="33"/>
      <c r="F96" s="174" t="s">
        <v>336</v>
      </c>
      <c r="G96" s="33"/>
      <c r="H96" s="33"/>
      <c r="I96" s="112"/>
      <c r="J96" s="33"/>
      <c r="K96" s="33"/>
      <c r="L96" s="36"/>
      <c r="M96" s="213"/>
      <c r="N96" s="214"/>
      <c r="O96" s="215"/>
      <c r="P96" s="215"/>
      <c r="Q96" s="215"/>
      <c r="R96" s="215"/>
      <c r="S96" s="215"/>
      <c r="T96" s="216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4" t="s">
        <v>186</v>
      </c>
      <c r="AU96" s="14" t="s">
        <v>72</v>
      </c>
    </row>
    <row r="97" spans="1:31" s="2" customFormat="1" ht="6.95" customHeight="1">
      <c r="A97" s="31"/>
      <c r="B97" s="44"/>
      <c r="C97" s="45"/>
      <c r="D97" s="45"/>
      <c r="E97" s="45"/>
      <c r="F97" s="45"/>
      <c r="G97" s="45"/>
      <c r="H97" s="45"/>
      <c r="I97" s="139"/>
      <c r="J97" s="45"/>
      <c r="K97" s="45"/>
      <c r="L97" s="36"/>
      <c r="M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</sheetData>
  <sheetProtection algorithmName="SHA-512" hashValue="htpqGx3C99AKuV4sVXegXJgVhxFtt+UWyRGLbvDvcEzkHD+GsdZYtTbUqF1Y7j+9+qLg1yb/i509wBvo5niisg==" saltValue="XPNUJlObM2unaUk29nb6FqEa8XiO36rFd5iAS91YcdbWc0h5vbMn2HPQozESNgtcDGW/YP2KKP2OKLKxgvt3GQ==" spinCount="100000" sheet="1" objects="1" scenarios="1" formatColumns="0" formatRows="0" autoFilter="0"/>
  <autoFilter ref="C84:K96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6"/>
  <sheetViews>
    <sheetView showGridLines="0" topLeftCell="A181" workbookViewId="0">
      <selection activeCell="H130" sqref="H13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134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808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809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ROUND((SUM(BE85:BE195)),  2)</f>
        <v>0</v>
      </c>
      <c r="G35" s="31"/>
      <c r="H35" s="31"/>
      <c r="I35" s="128">
        <v>0.21</v>
      </c>
      <c r="J35" s="127">
        <f>ROUND(((SUM(BE85:BE195))*I35),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ROUND((SUM(BF85:BF195)),  2)</f>
        <v>0</v>
      </c>
      <c r="G36" s="31"/>
      <c r="H36" s="31"/>
      <c r="I36" s="128">
        <v>0.15</v>
      </c>
      <c r="J36" s="127">
        <f>ROUND(((SUM(BF85:BF195))*I36),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ROUND((SUM(BG85:BG195)),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ROUND((SUM(BH85:BH195)),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ROUND((SUM(BI85:BI195)),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808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7.1 - Oprava výhybky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808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7.1 - Oprava výhybky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SUM(P86:P195)</f>
        <v>0</v>
      </c>
      <c r="Q85" s="69"/>
      <c r="R85" s="157">
        <f>SUM(R86:R195)</f>
        <v>92.584240000000008</v>
      </c>
      <c r="S85" s="69"/>
      <c r="T85" s="158">
        <f>SUM(T86:T195)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SUM(BK86:BK195)</f>
        <v>0</v>
      </c>
    </row>
    <row r="86" spans="1:65" s="2" customFormat="1" ht="21.75" customHeight="1">
      <c r="A86" s="31"/>
      <c r="B86" s="32"/>
      <c r="C86" s="160" t="s">
        <v>79</v>
      </c>
      <c r="D86" s="160" t="s">
        <v>178</v>
      </c>
      <c r="E86" s="161" t="s">
        <v>179</v>
      </c>
      <c r="F86" s="162" t="s">
        <v>180</v>
      </c>
      <c r="G86" s="163" t="s">
        <v>181</v>
      </c>
      <c r="H86" s="164">
        <v>136</v>
      </c>
      <c r="I86" s="165"/>
      <c r="J86" s="166">
        <f>ROUND(I86*H86,2)</f>
        <v>0</v>
      </c>
      <c r="K86" s="162" t="s">
        <v>182</v>
      </c>
      <c r="L86" s="36"/>
      <c r="M86" s="167" t="s">
        <v>19</v>
      </c>
      <c r="N86" s="168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183</v>
      </c>
      <c r="AT86" s="171" t="s">
        <v>178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810</v>
      </c>
    </row>
    <row r="87" spans="1:65" s="2" customFormat="1" ht="19.5">
      <c r="A87" s="31"/>
      <c r="B87" s="32"/>
      <c r="C87" s="33"/>
      <c r="D87" s="173" t="s">
        <v>186</v>
      </c>
      <c r="E87" s="33"/>
      <c r="F87" s="174" t="s">
        <v>187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9.25">
      <c r="A88" s="31"/>
      <c r="B88" s="32"/>
      <c r="C88" s="33"/>
      <c r="D88" s="173" t="s">
        <v>188</v>
      </c>
      <c r="E88" s="33"/>
      <c r="F88" s="177" t="s">
        <v>189</v>
      </c>
      <c r="G88" s="33"/>
      <c r="H88" s="33"/>
      <c r="I88" s="112"/>
      <c r="J88" s="33"/>
      <c r="K88" s="33"/>
      <c r="L88" s="36"/>
      <c r="M88" s="175"/>
      <c r="N88" s="176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188</v>
      </c>
      <c r="AU88" s="14" t="s">
        <v>72</v>
      </c>
    </row>
    <row r="89" spans="1:65" s="10" customFormat="1">
      <c r="B89" s="178"/>
      <c r="C89" s="179"/>
      <c r="D89" s="173" t="s">
        <v>190</v>
      </c>
      <c r="E89" s="180" t="s">
        <v>19</v>
      </c>
      <c r="F89" s="181" t="s">
        <v>811</v>
      </c>
      <c r="G89" s="179"/>
      <c r="H89" s="182">
        <v>136</v>
      </c>
      <c r="I89" s="183"/>
      <c r="J89" s="179"/>
      <c r="K89" s="179"/>
      <c r="L89" s="184"/>
      <c r="M89" s="185"/>
      <c r="N89" s="186"/>
      <c r="O89" s="186"/>
      <c r="P89" s="186"/>
      <c r="Q89" s="186"/>
      <c r="R89" s="186"/>
      <c r="S89" s="186"/>
      <c r="T89" s="187"/>
      <c r="AT89" s="188" t="s">
        <v>190</v>
      </c>
      <c r="AU89" s="188" t="s">
        <v>72</v>
      </c>
      <c r="AV89" s="10" t="s">
        <v>81</v>
      </c>
      <c r="AW89" s="10" t="s">
        <v>33</v>
      </c>
      <c r="AX89" s="10" t="s">
        <v>79</v>
      </c>
      <c r="AY89" s="188" t="s">
        <v>184</v>
      </c>
    </row>
    <row r="90" spans="1:65" s="2" customFormat="1" ht="21.75" customHeight="1">
      <c r="A90" s="31"/>
      <c r="B90" s="32"/>
      <c r="C90" s="160" t="s">
        <v>81</v>
      </c>
      <c r="D90" s="160" t="s">
        <v>178</v>
      </c>
      <c r="E90" s="161" t="s">
        <v>342</v>
      </c>
      <c r="F90" s="162" t="s">
        <v>343</v>
      </c>
      <c r="G90" s="163" t="s">
        <v>181</v>
      </c>
      <c r="H90" s="164">
        <v>136</v>
      </c>
      <c r="I90" s="165"/>
      <c r="J90" s="166">
        <f>ROUND(I90*H90,2)</f>
        <v>0</v>
      </c>
      <c r="K90" s="162" t="s">
        <v>182</v>
      </c>
      <c r="L90" s="36"/>
      <c r="M90" s="167" t="s">
        <v>19</v>
      </c>
      <c r="N90" s="168" t="s">
        <v>43</v>
      </c>
      <c r="O90" s="61"/>
      <c r="P90" s="169">
        <f>O90*H90</f>
        <v>0</v>
      </c>
      <c r="Q90" s="169">
        <v>0</v>
      </c>
      <c r="R90" s="169">
        <f>Q90*H90</f>
        <v>0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183</v>
      </c>
      <c r="AT90" s="171" t="s">
        <v>178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812</v>
      </c>
    </row>
    <row r="91" spans="1:65" s="2" customFormat="1" ht="29.25">
      <c r="A91" s="31"/>
      <c r="B91" s="32"/>
      <c r="C91" s="33"/>
      <c r="D91" s="173" t="s">
        <v>186</v>
      </c>
      <c r="E91" s="33"/>
      <c r="F91" s="174" t="s">
        <v>345</v>
      </c>
      <c r="G91" s="33"/>
      <c r="H91" s="33"/>
      <c r="I91" s="112"/>
      <c r="J91" s="33"/>
      <c r="K91" s="33"/>
      <c r="L91" s="36"/>
      <c r="M91" s="175"/>
      <c r="N91" s="176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2" customFormat="1" ht="29.25">
      <c r="A92" s="31"/>
      <c r="B92" s="32"/>
      <c r="C92" s="33"/>
      <c r="D92" s="173" t="s">
        <v>188</v>
      </c>
      <c r="E92" s="33"/>
      <c r="F92" s="177" t="s">
        <v>346</v>
      </c>
      <c r="G92" s="33"/>
      <c r="H92" s="33"/>
      <c r="I92" s="112"/>
      <c r="J92" s="33"/>
      <c r="K92" s="33"/>
      <c r="L92" s="36"/>
      <c r="M92" s="175"/>
      <c r="N92" s="176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188</v>
      </c>
      <c r="AU92" s="14" t="s">
        <v>72</v>
      </c>
    </row>
    <row r="93" spans="1:65" s="2" customFormat="1" ht="21.75" customHeight="1">
      <c r="A93" s="31"/>
      <c r="B93" s="32"/>
      <c r="C93" s="160" t="s">
        <v>201</v>
      </c>
      <c r="D93" s="160" t="s">
        <v>178</v>
      </c>
      <c r="E93" s="161" t="s">
        <v>347</v>
      </c>
      <c r="F93" s="162" t="s">
        <v>348</v>
      </c>
      <c r="G93" s="163" t="s">
        <v>196</v>
      </c>
      <c r="H93" s="164">
        <v>5.44</v>
      </c>
      <c r="I93" s="165"/>
      <c r="J93" s="166">
        <f>ROUND(I93*H93,2)</f>
        <v>0</v>
      </c>
      <c r="K93" s="162" t="s">
        <v>182</v>
      </c>
      <c r="L93" s="36"/>
      <c r="M93" s="167" t="s">
        <v>19</v>
      </c>
      <c r="N93" s="168" t="s">
        <v>43</v>
      </c>
      <c r="O93" s="61"/>
      <c r="P93" s="169">
        <f>O93*H93</f>
        <v>0</v>
      </c>
      <c r="Q93" s="169">
        <v>0</v>
      </c>
      <c r="R93" s="169">
        <f>Q93*H93</f>
        <v>0</v>
      </c>
      <c r="S93" s="169">
        <v>0</v>
      </c>
      <c r="T93" s="170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1" t="s">
        <v>183</v>
      </c>
      <c r="AT93" s="171" t="s">
        <v>178</v>
      </c>
      <c r="AU93" s="171" t="s">
        <v>72</v>
      </c>
      <c r="AY93" s="14" t="s">
        <v>184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4" t="s">
        <v>79</v>
      </c>
      <c r="BK93" s="172">
        <f>ROUND(I93*H93,2)</f>
        <v>0</v>
      </c>
      <c r="BL93" s="14" t="s">
        <v>183</v>
      </c>
      <c r="BM93" s="171" t="s">
        <v>813</v>
      </c>
    </row>
    <row r="94" spans="1:65" s="2" customFormat="1" ht="29.25">
      <c r="A94" s="31"/>
      <c r="B94" s="32"/>
      <c r="C94" s="33"/>
      <c r="D94" s="173" t="s">
        <v>186</v>
      </c>
      <c r="E94" s="33"/>
      <c r="F94" s="174" t="s">
        <v>350</v>
      </c>
      <c r="G94" s="33"/>
      <c r="H94" s="33"/>
      <c r="I94" s="112"/>
      <c r="J94" s="33"/>
      <c r="K94" s="33"/>
      <c r="L94" s="36"/>
      <c r="M94" s="175"/>
      <c r="N94" s="176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186</v>
      </c>
      <c r="AU94" s="14" t="s">
        <v>72</v>
      </c>
    </row>
    <row r="95" spans="1:65" s="2" customFormat="1" ht="39">
      <c r="A95" s="31"/>
      <c r="B95" s="32"/>
      <c r="C95" s="33"/>
      <c r="D95" s="173" t="s">
        <v>188</v>
      </c>
      <c r="E95" s="33"/>
      <c r="F95" s="177" t="s">
        <v>351</v>
      </c>
      <c r="G95" s="33"/>
      <c r="H95" s="33"/>
      <c r="I95" s="112"/>
      <c r="J95" s="33"/>
      <c r="K95" s="33"/>
      <c r="L95" s="36"/>
      <c r="M95" s="175"/>
      <c r="N95" s="176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188</v>
      </c>
      <c r="AU95" s="14" t="s">
        <v>72</v>
      </c>
    </row>
    <row r="96" spans="1:65" s="10" customFormat="1">
      <c r="B96" s="178"/>
      <c r="C96" s="179"/>
      <c r="D96" s="173" t="s">
        <v>190</v>
      </c>
      <c r="E96" s="180" t="s">
        <v>19</v>
      </c>
      <c r="F96" s="181" t="s">
        <v>814</v>
      </c>
      <c r="G96" s="179"/>
      <c r="H96" s="182">
        <v>5.44</v>
      </c>
      <c r="I96" s="183"/>
      <c r="J96" s="179"/>
      <c r="K96" s="179"/>
      <c r="L96" s="184"/>
      <c r="M96" s="185"/>
      <c r="N96" s="186"/>
      <c r="O96" s="186"/>
      <c r="P96" s="186"/>
      <c r="Q96" s="186"/>
      <c r="R96" s="186"/>
      <c r="S96" s="186"/>
      <c r="T96" s="187"/>
      <c r="AT96" s="188" t="s">
        <v>190</v>
      </c>
      <c r="AU96" s="188" t="s">
        <v>72</v>
      </c>
      <c r="AV96" s="10" t="s">
        <v>81</v>
      </c>
      <c r="AW96" s="10" t="s">
        <v>33</v>
      </c>
      <c r="AX96" s="10" t="s">
        <v>79</v>
      </c>
      <c r="AY96" s="188" t="s">
        <v>184</v>
      </c>
    </row>
    <row r="97" spans="1:65" s="2" customFormat="1" ht="21.75" customHeight="1">
      <c r="A97" s="31"/>
      <c r="B97" s="32"/>
      <c r="C97" s="200" t="s">
        <v>183</v>
      </c>
      <c r="D97" s="200" t="s">
        <v>215</v>
      </c>
      <c r="E97" s="201" t="s">
        <v>353</v>
      </c>
      <c r="F97" s="202" t="s">
        <v>354</v>
      </c>
      <c r="G97" s="203" t="s">
        <v>218</v>
      </c>
      <c r="H97" s="204">
        <v>8.16</v>
      </c>
      <c r="I97" s="205"/>
      <c r="J97" s="206">
        <f>ROUND(I97*H97,2)</f>
        <v>0</v>
      </c>
      <c r="K97" s="202" t="s">
        <v>182</v>
      </c>
      <c r="L97" s="207"/>
      <c r="M97" s="208" t="s">
        <v>19</v>
      </c>
      <c r="N97" s="209" t="s">
        <v>43</v>
      </c>
      <c r="O97" s="61"/>
      <c r="P97" s="169">
        <f>O97*H97</f>
        <v>0</v>
      </c>
      <c r="Q97" s="169">
        <v>1</v>
      </c>
      <c r="R97" s="169">
        <f>Q97*H97</f>
        <v>8.16</v>
      </c>
      <c r="S97" s="169">
        <v>0</v>
      </c>
      <c r="T97" s="170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1" t="s">
        <v>219</v>
      </c>
      <c r="AT97" s="171" t="s">
        <v>215</v>
      </c>
      <c r="AU97" s="171" t="s">
        <v>72</v>
      </c>
      <c r="AY97" s="14" t="s">
        <v>184</v>
      </c>
      <c r="BE97" s="172">
        <f>IF(N97="základní",J97,0)</f>
        <v>0</v>
      </c>
      <c r="BF97" s="172">
        <f>IF(N97="snížená",J97,0)</f>
        <v>0</v>
      </c>
      <c r="BG97" s="172">
        <f>IF(N97="zákl. přenesená",J97,0)</f>
        <v>0</v>
      </c>
      <c r="BH97" s="172">
        <f>IF(N97="sníž. přenesená",J97,0)</f>
        <v>0</v>
      </c>
      <c r="BI97" s="172">
        <f>IF(N97="nulová",J97,0)</f>
        <v>0</v>
      </c>
      <c r="BJ97" s="14" t="s">
        <v>79</v>
      </c>
      <c r="BK97" s="172">
        <f>ROUND(I97*H97,2)</f>
        <v>0</v>
      </c>
      <c r="BL97" s="14" t="s">
        <v>183</v>
      </c>
      <c r="BM97" s="171" t="s">
        <v>815</v>
      </c>
    </row>
    <row r="98" spans="1:65" s="2" customFormat="1">
      <c r="A98" s="31"/>
      <c r="B98" s="32"/>
      <c r="C98" s="33"/>
      <c r="D98" s="173" t="s">
        <v>186</v>
      </c>
      <c r="E98" s="33"/>
      <c r="F98" s="174" t="s">
        <v>354</v>
      </c>
      <c r="G98" s="33"/>
      <c r="H98" s="33"/>
      <c r="I98" s="112"/>
      <c r="J98" s="33"/>
      <c r="K98" s="33"/>
      <c r="L98" s="36"/>
      <c r="M98" s="175"/>
      <c r="N98" s="176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4" t="s">
        <v>186</v>
      </c>
      <c r="AU98" s="14" t="s">
        <v>72</v>
      </c>
    </row>
    <row r="99" spans="1:65" s="10" customFormat="1">
      <c r="B99" s="178"/>
      <c r="C99" s="179"/>
      <c r="D99" s="173" t="s">
        <v>190</v>
      </c>
      <c r="E99" s="180" t="s">
        <v>19</v>
      </c>
      <c r="F99" s="181" t="s">
        <v>816</v>
      </c>
      <c r="G99" s="179"/>
      <c r="H99" s="182">
        <v>8.16</v>
      </c>
      <c r="I99" s="183"/>
      <c r="J99" s="179"/>
      <c r="K99" s="179"/>
      <c r="L99" s="184"/>
      <c r="M99" s="185"/>
      <c r="N99" s="186"/>
      <c r="O99" s="186"/>
      <c r="P99" s="186"/>
      <c r="Q99" s="186"/>
      <c r="R99" s="186"/>
      <c r="S99" s="186"/>
      <c r="T99" s="187"/>
      <c r="AT99" s="188" t="s">
        <v>190</v>
      </c>
      <c r="AU99" s="188" t="s">
        <v>72</v>
      </c>
      <c r="AV99" s="10" t="s">
        <v>81</v>
      </c>
      <c r="AW99" s="10" t="s">
        <v>33</v>
      </c>
      <c r="AX99" s="10" t="s">
        <v>79</v>
      </c>
      <c r="AY99" s="188" t="s">
        <v>184</v>
      </c>
    </row>
    <row r="100" spans="1:65" s="2" customFormat="1" ht="21.75" customHeight="1">
      <c r="A100" s="31"/>
      <c r="B100" s="32"/>
      <c r="C100" s="160" t="s">
        <v>214</v>
      </c>
      <c r="D100" s="160" t="s">
        <v>178</v>
      </c>
      <c r="E100" s="161" t="s">
        <v>357</v>
      </c>
      <c r="F100" s="162" t="s">
        <v>358</v>
      </c>
      <c r="G100" s="163" t="s">
        <v>196</v>
      </c>
      <c r="H100" s="164">
        <v>64.099999999999994</v>
      </c>
      <c r="I100" s="165"/>
      <c r="J100" s="166">
        <f>ROUND(I100*H100,2)</f>
        <v>0</v>
      </c>
      <c r="K100" s="162" t="s">
        <v>182</v>
      </c>
      <c r="L100" s="36"/>
      <c r="M100" s="167" t="s">
        <v>19</v>
      </c>
      <c r="N100" s="168" t="s">
        <v>43</v>
      </c>
      <c r="O100" s="61"/>
      <c r="P100" s="169">
        <f>O100*H100</f>
        <v>0</v>
      </c>
      <c r="Q100" s="169">
        <v>0</v>
      </c>
      <c r="R100" s="169">
        <f>Q100*H100</f>
        <v>0</v>
      </c>
      <c r="S100" s="169">
        <v>0</v>
      </c>
      <c r="T100" s="170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1" t="s">
        <v>183</v>
      </c>
      <c r="AT100" s="171" t="s">
        <v>178</v>
      </c>
      <c r="AU100" s="171" t="s">
        <v>72</v>
      </c>
      <c r="AY100" s="14" t="s">
        <v>184</v>
      </c>
      <c r="BE100" s="172">
        <f>IF(N100="základní",J100,0)</f>
        <v>0</v>
      </c>
      <c r="BF100" s="172">
        <f>IF(N100="snížená",J100,0)</f>
        <v>0</v>
      </c>
      <c r="BG100" s="172">
        <f>IF(N100="zákl. přenesená",J100,0)</f>
        <v>0</v>
      </c>
      <c r="BH100" s="172">
        <f>IF(N100="sníž. přenesená",J100,0)</f>
        <v>0</v>
      </c>
      <c r="BI100" s="172">
        <f>IF(N100="nulová",J100,0)</f>
        <v>0</v>
      </c>
      <c r="BJ100" s="14" t="s">
        <v>79</v>
      </c>
      <c r="BK100" s="172">
        <f>ROUND(I100*H100,2)</f>
        <v>0</v>
      </c>
      <c r="BL100" s="14" t="s">
        <v>183</v>
      </c>
      <c r="BM100" s="171" t="s">
        <v>817</v>
      </c>
    </row>
    <row r="101" spans="1:65" s="2" customFormat="1" ht="39">
      <c r="A101" s="31"/>
      <c r="B101" s="32"/>
      <c r="C101" s="33"/>
      <c r="D101" s="173" t="s">
        <v>186</v>
      </c>
      <c r="E101" s="33"/>
      <c r="F101" s="174" t="s">
        <v>360</v>
      </c>
      <c r="G101" s="33"/>
      <c r="H101" s="33"/>
      <c r="I101" s="112"/>
      <c r="J101" s="33"/>
      <c r="K101" s="33"/>
      <c r="L101" s="36"/>
      <c r="M101" s="175"/>
      <c r="N101" s="176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186</v>
      </c>
      <c r="AU101" s="14" t="s">
        <v>72</v>
      </c>
    </row>
    <row r="102" spans="1:65" s="2" customFormat="1" ht="48.75">
      <c r="A102" s="31"/>
      <c r="B102" s="32"/>
      <c r="C102" s="33"/>
      <c r="D102" s="173" t="s">
        <v>188</v>
      </c>
      <c r="E102" s="33"/>
      <c r="F102" s="177" t="s">
        <v>361</v>
      </c>
      <c r="G102" s="33"/>
      <c r="H102" s="33"/>
      <c r="I102" s="112"/>
      <c r="J102" s="33"/>
      <c r="K102" s="33"/>
      <c r="L102" s="36"/>
      <c r="M102" s="175"/>
      <c r="N102" s="176"/>
      <c r="O102" s="61"/>
      <c r="P102" s="61"/>
      <c r="Q102" s="61"/>
      <c r="R102" s="61"/>
      <c r="S102" s="61"/>
      <c r="T102" s="62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4" t="s">
        <v>188</v>
      </c>
      <c r="AU102" s="14" t="s">
        <v>72</v>
      </c>
    </row>
    <row r="103" spans="1:65" s="10" customFormat="1">
      <c r="B103" s="178"/>
      <c r="C103" s="179"/>
      <c r="D103" s="173" t="s">
        <v>190</v>
      </c>
      <c r="E103" s="180" t="s">
        <v>19</v>
      </c>
      <c r="F103" s="181" t="s">
        <v>632</v>
      </c>
      <c r="G103" s="179"/>
      <c r="H103" s="182">
        <v>35</v>
      </c>
      <c r="I103" s="183"/>
      <c r="J103" s="179"/>
      <c r="K103" s="179"/>
      <c r="L103" s="184"/>
      <c r="M103" s="185"/>
      <c r="N103" s="186"/>
      <c r="O103" s="186"/>
      <c r="P103" s="186"/>
      <c r="Q103" s="186"/>
      <c r="R103" s="186"/>
      <c r="S103" s="186"/>
      <c r="T103" s="187"/>
      <c r="AT103" s="188" t="s">
        <v>190</v>
      </c>
      <c r="AU103" s="188" t="s">
        <v>72</v>
      </c>
      <c r="AV103" s="10" t="s">
        <v>81</v>
      </c>
      <c r="AW103" s="10" t="s">
        <v>33</v>
      </c>
      <c r="AX103" s="10" t="s">
        <v>72</v>
      </c>
      <c r="AY103" s="188" t="s">
        <v>184</v>
      </c>
    </row>
    <row r="104" spans="1:65" s="10" customFormat="1">
      <c r="B104" s="178"/>
      <c r="C104" s="179"/>
      <c r="D104" s="173" t="s">
        <v>190</v>
      </c>
      <c r="E104" s="180" t="s">
        <v>19</v>
      </c>
      <c r="F104" s="181" t="s">
        <v>818</v>
      </c>
      <c r="G104" s="179"/>
      <c r="H104" s="182">
        <v>21.6</v>
      </c>
      <c r="I104" s="183"/>
      <c r="J104" s="179"/>
      <c r="K104" s="179"/>
      <c r="L104" s="184"/>
      <c r="M104" s="185"/>
      <c r="N104" s="186"/>
      <c r="O104" s="186"/>
      <c r="P104" s="186"/>
      <c r="Q104" s="186"/>
      <c r="R104" s="186"/>
      <c r="S104" s="186"/>
      <c r="T104" s="187"/>
      <c r="AT104" s="188" t="s">
        <v>190</v>
      </c>
      <c r="AU104" s="188" t="s">
        <v>72</v>
      </c>
      <c r="AV104" s="10" t="s">
        <v>81</v>
      </c>
      <c r="AW104" s="10" t="s">
        <v>33</v>
      </c>
      <c r="AX104" s="10" t="s">
        <v>72</v>
      </c>
      <c r="AY104" s="188" t="s">
        <v>184</v>
      </c>
    </row>
    <row r="105" spans="1:65" s="10" customFormat="1">
      <c r="B105" s="178"/>
      <c r="C105" s="179"/>
      <c r="D105" s="173" t="s">
        <v>190</v>
      </c>
      <c r="E105" s="180" t="s">
        <v>19</v>
      </c>
      <c r="F105" s="181" t="s">
        <v>819</v>
      </c>
      <c r="G105" s="179"/>
      <c r="H105" s="182">
        <v>7.5</v>
      </c>
      <c r="I105" s="183"/>
      <c r="J105" s="179"/>
      <c r="K105" s="179"/>
      <c r="L105" s="184"/>
      <c r="M105" s="185"/>
      <c r="N105" s="186"/>
      <c r="O105" s="186"/>
      <c r="P105" s="186"/>
      <c r="Q105" s="186"/>
      <c r="R105" s="186"/>
      <c r="S105" s="186"/>
      <c r="T105" s="187"/>
      <c r="AT105" s="188" t="s">
        <v>190</v>
      </c>
      <c r="AU105" s="188" t="s">
        <v>72</v>
      </c>
      <c r="AV105" s="10" t="s">
        <v>81</v>
      </c>
      <c r="AW105" s="10" t="s">
        <v>33</v>
      </c>
      <c r="AX105" s="10" t="s">
        <v>72</v>
      </c>
      <c r="AY105" s="188" t="s">
        <v>184</v>
      </c>
    </row>
    <row r="106" spans="1:65" s="11" customFormat="1">
      <c r="B106" s="189"/>
      <c r="C106" s="190"/>
      <c r="D106" s="173" t="s">
        <v>190</v>
      </c>
      <c r="E106" s="191" t="s">
        <v>19</v>
      </c>
      <c r="F106" s="192" t="s">
        <v>193</v>
      </c>
      <c r="G106" s="190"/>
      <c r="H106" s="193">
        <v>64.099999999999994</v>
      </c>
      <c r="I106" s="194"/>
      <c r="J106" s="190"/>
      <c r="K106" s="190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190</v>
      </c>
      <c r="AU106" s="199" t="s">
        <v>72</v>
      </c>
      <c r="AV106" s="11" t="s">
        <v>183</v>
      </c>
      <c r="AW106" s="11" t="s">
        <v>33</v>
      </c>
      <c r="AX106" s="11" t="s">
        <v>79</v>
      </c>
      <c r="AY106" s="199" t="s">
        <v>184</v>
      </c>
    </row>
    <row r="107" spans="1:65" s="2" customFormat="1" ht="21.75" customHeight="1">
      <c r="A107" s="31"/>
      <c r="B107" s="32"/>
      <c r="C107" s="160" t="s">
        <v>222</v>
      </c>
      <c r="D107" s="160" t="s">
        <v>178</v>
      </c>
      <c r="E107" s="161" t="s">
        <v>364</v>
      </c>
      <c r="F107" s="162" t="s">
        <v>365</v>
      </c>
      <c r="G107" s="163" t="s">
        <v>196</v>
      </c>
      <c r="H107" s="164">
        <v>35</v>
      </c>
      <c r="I107" s="165"/>
      <c r="J107" s="166">
        <f>ROUND(I107*H107,2)</f>
        <v>0</v>
      </c>
      <c r="K107" s="162" t="s">
        <v>182</v>
      </c>
      <c r="L107" s="36"/>
      <c r="M107" s="167" t="s">
        <v>19</v>
      </c>
      <c r="N107" s="168" t="s">
        <v>43</v>
      </c>
      <c r="O107" s="61"/>
      <c r="P107" s="169">
        <f>O107*H107</f>
        <v>0</v>
      </c>
      <c r="Q107" s="169">
        <v>0</v>
      </c>
      <c r="R107" s="169">
        <f>Q107*H107</f>
        <v>0</v>
      </c>
      <c r="S107" s="169">
        <v>0</v>
      </c>
      <c r="T107" s="170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71" t="s">
        <v>183</v>
      </c>
      <c r="AT107" s="171" t="s">
        <v>178</v>
      </c>
      <c r="AU107" s="171" t="s">
        <v>72</v>
      </c>
      <c r="AY107" s="14" t="s">
        <v>184</v>
      </c>
      <c r="BE107" s="172">
        <f>IF(N107="základní",J107,0)</f>
        <v>0</v>
      </c>
      <c r="BF107" s="172">
        <f>IF(N107="snížená",J107,0)</f>
        <v>0</v>
      </c>
      <c r="BG107" s="172">
        <f>IF(N107="zákl. přenesená",J107,0)</f>
        <v>0</v>
      </c>
      <c r="BH107" s="172">
        <f>IF(N107="sníž. přenesená",J107,0)</f>
        <v>0</v>
      </c>
      <c r="BI107" s="172">
        <f>IF(N107="nulová",J107,0)</f>
        <v>0</v>
      </c>
      <c r="BJ107" s="14" t="s">
        <v>79</v>
      </c>
      <c r="BK107" s="172">
        <f>ROUND(I107*H107,2)</f>
        <v>0</v>
      </c>
      <c r="BL107" s="14" t="s">
        <v>183</v>
      </c>
      <c r="BM107" s="171" t="s">
        <v>820</v>
      </c>
    </row>
    <row r="108" spans="1:65" s="2" customFormat="1" ht="29.25">
      <c r="A108" s="31"/>
      <c r="B108" s="32"/>
      <c r="C108" s="33"/>
      <c r="D108" s="173" t="s">
        <v>186</v>
      </c>
      <c r="E108" s="33"/>
      <c r="F108" s="174" t="s">
        <v>367</v>
      </c>
      <c r="G108" s="33"/>
      <c r="H108" s="33"/>
      <c r="I108" s="112"/>
      <c r="J108" s="33"/>
      <c r="K108" s="33"/>
      <c r="L108" s="36"/>
      <c r="M108" s="175"/>
      <c r="N108" s="176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186</v>
      </c>
      <c r="AU108" s="14" t="s">
        <v>72</v>
      </c>
    </row>
    <row r="109" spans="1:65" s="2" customFormat="1" ht="39">
      <c r="A109" s="31"/>
      <c r="B109" s="32"/>
      <c r="C109" s="33"/>
      <c r="D109" s="173" t="s">
        <v>188</v>
      </c>
      <c r="E109" s="33"/>
      <c r="F109" s="177" t="s">
        <v>212</v>
      </c>
      <c r="G109" s="33"/>
      <c r="H109" s="33"/>
      <c r="I109" s="112"/>
      <c r="J109" s="33"/>
      <c r="K109" s="33"/>
      <c r="L109" s="36"/>
      <c r="M109" s="175"/>
      <c r="N109" s="176"/>
      <c r="O109" s="61"/>
      <c r="P109" s="61"/>
      <c r="Q109" s="61"/>
      <c r="R109" s="61"/>
      <c r="S109" s="61"/>
      <c r="T109" s="62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4" t="s">
        <v>188</v>
      </c>
      <c r="AU109" s="14" t="s">
        <v>72</v>
      </c>
    </row>
    <row r="110" spans="1:65" s="2" customFormat="1" ht="21.75" customHeight="1">
      <c r="A110" s="31"/>
      <c r="B110" s="32"/>
      <c r="C110" s="160" t="s">
        <v>229</v>
      </c>
      <c r="D110" s="160" t="s">
        <v>178</v>
      </c>
      <c r="E110" s="161" t="s">
        <v>208</v>
      </c>
      <c r="F110" s="162" t="s">
        <v>209</v>
      </c>
      <c r="G110" s="163" t="s">
        <v>196</v>
      </c>
      <c r="H110" s="164">
        <v>29.1</v>
      </c>
      <c r="I110" s="165"/>
      <c r="J110" s="166">
        <f>ROUND(I110*H110,2)</f>
        <v>0</v>
      </c>
      <c r="K110" s="162" t="s">
        <v>182</v>
      </c>
      <c r="L110" s="36"/>
      <c r="M110" s="167" t="s">
        <v>19</v>
      </c>
      <c r="N110" s="168" t="s">
        <v>43</v>
      </c>
      <c r="O110" s="61"/>
      <c r="P110" s="169">
        <f>O110*H110</f>
        <v>0</v>
      </c>
      <c r="Q110" s="169">
        <v>0</v>
      </c>
      <c r="R110" s="169">
        <f>Q110*H110</f>
        <v>0</v>
      </c>
      <c r="S110" s="169">
        <v>0</v>
      </c>
      <c r="T110" s="170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71" t="s">
        <v>183</v>
      </c>
      <c r="AT110" s="171" t="s">
        <v>178</v>
      </c>
      <c r="AU110" s="171" t="s">
        <v>72</v>
      </c>
      <c r="AY110" s="14" t="s">
        <v>184</v>
      </c>
      <c r="BE110" s="172">
        <f>IF(N110="základní",J110,0)</f>
        <v>0</v>
      </c>
      <c r="BF110" s="172">
        <f>IF(N110="snížená",J110,0)</f>
        <v>0</v>
      </c>
      <c r="BG110" s="172">
        <f>IF(N110="zákl. přenesená",J110,0)</f>
        <v>0</v>
      </c>
      <c r="BH110" s="172">
        <f>IF(N110="sníž. přenesená",J110,0)</f>
        <v>0</v>
      </c>
      <c r="BI110" s="172">
        <f>IF(N110="nulová",J110,0)</f>
        <v>0</v>
      </c>
      <c r="BJ110" s="14" t="s">
        <v>79</v>
      </c>
      <c r="BK110" s="172">
        <f>ROUND(I110*H110,2)</f>
        <v>0</v>
      </c>
      <c r="BL110" s="14" t="s">
        <v>183</v>
      </c>
      <c r="BM110" s="171" t="s">
        <v>821</v>
      </c>
    </row>
    <row r="111" spans="1:65" s="2" customFormat="1" ht="19.5">
      <c r="A111" s="31"/>
      <c r="B111" s="32"/>
      <c r="C111" s="33"/>
      <c r="D111" s="173" t="s">
        <v>186</v>
      </c>
      <c r="E111" s="33"/>
      <c r="F111" s="174" t="s">
        <v>211</v>
      </c>
      <c r="G111" s="33"/>
      <c r="H111" s="33"/>
      <c r="I111" s="112"/>
      <c r="J111" s="33"/>
      <c r="K111" s="33"/>
      <c r="L111" s="36"/>
      <c r="M111" s="175"/>
      <c r="N111" s="176"/>
      <c r="O111" s="61"/>
      <c r="P111" s="61"/>
      <c r="Q111" s="61"/>
      <c r="R111" s="61"/>
      <c r="S111" s="61"/>
      <c r="T111" s="62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4" t="s">
        <v>186</v>
      </c>
      <c r="AU111" s="14" t="s">
        <v>72</v>
      </c>
    </row>
    <row r="112" spans="1:65" s="2" customFormat="1" ht="39">
      <c r="A112" s="31"/>
      <c r="B112" s="32"/>
      <c r="C112" s="33"/>
      <c r="D112" s="173" t="s">
        <v>188</v>
      </c>
      <c r="E112" s="33"/>
      <c r="F112" s="177" t="s">
        <v>212</v>
      </c>
      <c r="G112" s="33"/>
      <c r="H112" s="33"/>
      <c r="I112" s="112"/>
      <c r="J112" s="33"/>
      <c r="K112" s="33"/>
      <c r="L112" s="36"/>
      <c r="M112" s="175"/>
      <c r="N112" s="176"/>
      <c r="O112" s="61"/>
      <c r="P112" s="61"/>
      <c r="Q112" s="61"/>
      <c r="R112" s="61"/>
      <c r="S112" s="61"/>
      <c r="T112" s="62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T112" s="14" t="s">
        <v>188</v>
      </c>
      <c r="AU112" s="14" t="s">
        <v>72</v>
      </c>
    </row>
    <row r="113" spans="1:65" s="2" customFormat="1" ht="21.75" customHeight="1">
      <c r="A113" s="31"/>
      <c r="B113" s="32"/>
      <c r="C113" s="200" t="s">
        <v>219</v>
      </c>
      <c r="D113" s="200" t="s">
        <v>215</v>
      </c>
      <c r="E113" s="201" t="s">
        <v>216</v>
      </c>
      <c r="F113" s="202" t="s">
        <v>217</v>
      </c>
      <c r="G113" s="203" t="s">
        <v>218</v>
      </c>
      <c r="H113" s="204">
        <v>83.266000000000005</v>
      </c>
      <c r="I113" s="205"/>
      <c r="J113" s="206">
        <f>ROUND(I113*H113,2)</f>
        <v>0</v>
      </c>
      <c r="K113" s="202" t="s">
        <v>182</v>
      </c>
      <c r="L113" s="207"/>
      <c r="M113" s="208" t="s">
        <v>19</v>
      </c>
      <c r="N113" s="209" t="s">
        <v>43</v>
      </c>
      <c r="O113" s="61"/>
      <c r="P113" s="169">
        <f>O113*H113</f>
        <v>0</v>
      </c>
      <c r="Q113" s="169">
        <v>1</v>
      </c>
      <c r="R113" s="169">
        <f>Q113*H113</f>
        <v>83.266000000000005</v>
      </c>
      <c r="S113" s="169">
        <v>0</v>
      </c>
      <c r="T113" s="170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71" t="s">
        <v>219</v>
      </c>
      <c r="AT113" s="171" t="s">
        <v>215</v>
      </c>
      <c r="AU113" s="171" t="s">
        <v>72</v>
      </c>
      <c r="AY113" s="14" t="s">
        <v>184</v>
      </c>
      <c r="BE113" s="172">
        <f>IF(N113="základní",J113,0)</f>
        <v>0</v>
      </c>
      <c r="BF113" s="172">
        <f>IF(N113="snížená",J113,0)</f>
        <v>0</v>
      </c>
      <c r="BG113" s="172">
        <f>IF(N113="zákl. přenesená",J113,0)</f>
        <v>0</v>
      </c>
      <c r="BH113" s="172">
        <f>IF(N113="sníž. přenesená",J113,0)</f>
        <v>0</v>
      </c>
      <c r="BI113" s="172">
        <f>IF(N113="nulová",J113,0)</f>
        <v>0</v>
      </c>
      <c r="BJ113" s="14" t="s">
        <v>79</v>
      </c>
      <c r="BK113" s="172">
        <f>ROUND(I113*H113,2)</f>
        <v>0</v>
      </c>
      <c r="BL113" s="14" t="s">
        <v>183</v>
      </c>
      <c r="BM113" s="171" t="s">
        <v>822</v>
      </c>
    </row>
    <row r="114" spans="1:65" s="2" customFormat="1">
      <c r="A114" s="31"/>
      <c r="B114" s="32"/>
      <c r="C114" s="33"/>
      <c r="D114" s="173" t="s">
        <v>186</v>
      </c>
      <c r="E114" s="33"/>
      <c r="F114" s="174" t="s">
        <v>217</v>
      </c>
      <c r="G114" s="33"/>
      <c r="H114" s="33"/>
      <c r="I114" s="112"/>
      <c r="J114" s="33"/>
      <c r="K114" s="33"/>
      <c r="L114" s="36"/>
      <c r="M114" s="175"/>
      <c r="N114" s="176"/>
      <c r="O114" s="61"/>
      <c r="P114" s="61"/>
      <c r="Q114" s="61"/>
      <c r="R114" s="61"/>
      <c r="S114" s="61"/>
      <c r="T114" s="62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4" t="s">
        <v>186</v>
      </c>
      <c r="AU114" s="14" t="s">
        <v>72</v>
      </c>
    </row>
    <row r="115" spans="1:65" s="10" customFormat="1">
      <c r="B115" s="178"/>
      <c r="C115" s="179"/>
      <c r="D115" s="173" t="s">
        <v>190</v>
      </c>
      <c r="E115" s="180" t="s">
        <v>19</v>
      </c>
      <c r="F115" s="181" t="s">
        <v>823</v>
      </c>
      <c r="G115" s="179"/>
      <c r="H115" s="182">
        <v>83.266000000000005</v>
      </c>
      <c r="I115" s="183"/>
      <c r="J115" s="179"/>
      <c r="K115" s="179"/>
      <c r="L115" s="184"/>
      <c r="M115" s="185"/>
      <c r="N115" s="186"/>
      <c r="O115" s="186"/>
      <c r="P115" s="186"/>
      <c r="Q115" s="186"/>
      <c r="R115" s="186"/>
      <c r="S115" s="186"/>
      <c r="T115" s="187"/>
      <c r="AT115" s="188" t="s">
        <v>190</v>
      </c>
      <c r="AU115" s="188" t="s">
        <v>72</v>
      </c>
      <c r="AV115" s="10" t="s">
        <v>81</v>
      </c>
      <c r="AW115" s="10" t="s">
        <v>33</v>
      </c>
      <c r="AX115" s="10" t="s">
        <v>79</v>
      </c>
      <c r="AY115" s="188" t="s">
        <v>184</v>
      </c>
    </row>
    <row r="116" spans="1:65" s="2" customFormat="1" ht="21.75" customHeight="1">
      <c r="A116" s="31"/>
      <c r="B116" s="32"/>
      <c r="C116" s="160" t="s">
        <v>241</v>
      </c>
      <c r="D116" s="160" t="s">
        <v>178</v>
      </c>
      <c r="E116" s="161" t="s">
        <v>371</v>
      </c>
      <c r="F116" s="162" t="s">
        <v>372</v>
      </c>
      <c r="G116" s="163" t="s">
        <v>225</v>
      </c>
      <c r="H116" s="164">
        <v>43</v>
      </c>
      <c r="I116" s="165"/>
      <c r="J116" s="166">
        <f>ROUND(I116*H116,2)</f>
        <v>0</v>
      </c>
      <c r="K116" s="162" t="s">
        <v>182</v>
      </c>
      <c r="L116" s="36"/>
      <c r="M116" s="167" t="s">
        <v>19</v>
      </c>
      <c r="N116" s="168" t="s">
        <v>43</v>
      </c>
      <c r="O116" s="61"/>
      <c r="P116" s="169">
        <f>O116*H116</f>
        <v>0</v>
      </c>
      <c r="Q116" s="169">
        <v>0</v>
      </c>
      <c r="R116" s="169">
        <f>Q116*H116</f>
        <v>0</v>
      </c>
      <c r="S116" s="169">
        <v>0</v>
      </c>
      <c r="T116" s="170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71" t="s">
        <v>183</v>
      </c>
      <c r="AT116" s="171" t="s">
        <v>178</v>
      </c>
      <c r="AU116" s="171" t="s">
        <v>72</v>
      </c>
      <c r="AY116" s="14" t="s">
        <v>184</v>
      </c>
      <c r="BE116" s="172">
        <f>IF(N116="základní",J116,0)</f>
        <v>0</v>
      </c>
      <c r="BF116" s="172">
        <f>IF(N116="snížená",J116,0)</f>
        <v>0</v>
      </c>
      <c r="BG116" s="172">
        <f>IF(N116="zákl. přenesená",J116,0)</f>
        <v>0</v>
      </c>
      <c r="BH116" s="172">
        <f>IF(N116="sníž. přenesená",J116,0)</f>
        <v>0</v>
      </c>
      <c r="BI116" s="172">
        <f>IF(N116="nulová",J116,0)</f>
        <v>0</v>
      </c>
      <c r="BJ116" s="14" t="s">
        <v>79</v>
      </c>
      <c r="BK116" s="172">
        <f>ROUND(I116*H116,2)</f>
        <v>0</v>
      </c>
      <c r="BL116" s="14" t="s">
        <v>183</v>
      </c>
      <c r="BM116" s="171" t="s">
        <v>824</v>
      </c>
    </row>
    <row r="117" spans="1:65" s="2" customFormat="1" ht="39">
      <c r="A117" s="31"/>
      <c r="B117" s="32"/>
      <c r="C117" s="33"/>
      <c r="D117" s="173" t="s">
        <v>186</v>
      </c>
      <c r="E117" s="33"/>
      <c r="F117" s="174" t="s">
        <v>374</v>
      </c>
      <c r="G117" s="33"/>
      <c r="H117" s="33"/>
      <c r="I117" s="112"/>
      <c r="J117" s="33"/>
      <c r="K117" s="33"/>
      <c r="L117" s="36"/>
      <c r="M117" s="175"/>
      <c r="N117" s="176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186</v>
      </c>
      <c r="AU117" s="14" t="s">
        <v>72</v>
      </c>
    </row>
    <row r="118" spans="1:65" s="2" customFormat="1" ht="48.75">
      <c r="A118" s="31"/>
      <c r="B118" s="32"/>
      <c r="C118" s="33"/>
      <c r="D118" s="173" t="s">
        <v>188</v>
      </c>
      <c r="E118" s="33"/>
      <c r="F118" s="177" t="s">
        <v>375</v>
      </c>
      <c r="G118" s="33"/>
      <c r="H118" s="33"/>
      <c r="I118" s="112"/>
      <c r="J118" s="33"/>
      <c r="K118" s="33"/>
      <c r="L118" s="36"/>
      <c r="M118" s="175"/>
      <c r="N118" s="176"/>
      <c r="O118" s="61"/>
      <c r="P118" s="61"/>
      <c r="Q118" s="61"/>
      <c r="R118" s="61"/>
      <c r="S118" s="61"/>
      <c r="T118" s="62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188</v>
      </c>
      <c r="AU118" s="14" t="s">
        <v>72</v>
      </c>
    </row>
    <row r="119" spans="1:65" s="2" customFormat="1" ht="21.75" customHeight="1">
      <c r="A119" s="31"/>
      <c r="B119" s="32"/>
      <c r="C119" s="160" t="s">
        <v>247</v>
      </c>
      <c r="D119" s="160" t="s">
        <v>178</v>
      </c>
      <c r="E119" s="161" t="s">
        <v>376</v>
      </c>
      <c r="F119" s="162" t="s">
        <v>377</v>
      </c>
      <c r="G119" s="163" t="s">
        <v>225</v>
      </c>
      <c r="H119" s="164">
        <v>31</v>
      </c>
      <c r="I119" s="165"/>
      <c r="J119" s="166">
        <f>ROUND(I119*H119,2)</f>
        <v>0</v>
      </c>
      <c r="K119" s="162" t="s">
        <v>182</v>
      </c>
      <c r="L119" s="36"/>
      <c r="M119" s="167" t="s">
        <v>19</v>
      </c>
      <c r="N119" s="168" t="s">
        <v>43</v>
      </c>
      <c r="O119" s="61"/>
      <c r="P119" s="169">
        <f>O119*H119</f>
        <v>0</v>
      </c>
      <c r="Q119" s="169">
        <v>0</v>
      </c>
      <c r="R119" s="169">
        <f>Q119*H119</f>
        <v>0</v>
      </c>
      <c r="S119" s="169">
        <v>0</v>
      </c>
      <c r="T119" s="170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71" t="s">
        <v>183</v>
      </c>
      <c r="AT119" s="171" t="s">
        <v>178</v>
      </c>
      <c r="AU119" s="171" t="s">
        <v>72</v>
      </c>
      <c r="AY119" s="14" t="s">
        <v>184</v>
      </c>
      <c r="BE119" s="172">
        <f>IF(N119="základní",J119,0)</f>
        <v>0</v>
      </c>
      <c r="BF119" s="172">
        <f>IF(N119="snížená",J119,0)</f>
        <v>0</v>
      </c>
      <c r="BG119" s="172">
        <f>IF(N119="zákl. přenesená",J119,0)</f>
        <v>0</v>
      </c>
      <c r="BH119" s="172">
        <f>IF(N119="sníž. přenesená",J119,0)</f>
        <v>0</v>
      </c>
      <c r="BI119" s="172">
        <f>IF(N119="nulová",J119,0)</f>
        <v>0</v>
      </c>
      <c r="BJ119" s="14" t="s">
        <v>79</v>
      </c>
      <c r="BK119" s="172">
        <f>ROUND(I119*H119,2)</f>
        <v>0</v>
      </c>
      <c r="BL119" s="14" t="s">
        <v>183</v>
      </c>
      <c r="BM119" s="171" t="s">
        <v>825</v>
      </c>
    </row>
    <row r="120" spans="1:65" s="2" customFormat="1" ht="39">
      <c r="A120" s="31"/>
      <c r="B120" s="32"/>
      <c r="C120" s="33"/>
      <c r="D120" s="173" t="s">
        <v>186</v>
      </c>
      <c r="E120" s="33"/>
      <c r="F120" s="174" t="s">
        <v>379</v>
      </c>
      <c r="G120" s="33"/>
      <c r="H120" s="33"/>
      <c r="I120" s="112"/>
      <c r="J120" s="33"/>
      <c r="K120" s="33"/>
      <c r="L120" s="36"/>
      <c r="M120" s="175"/>
      <c r="N120" s="176"/>
      <c r="O120" s="61"/>
      <c r="P120" s="61"/>
      <c r="Q120" s="61"/>
      <c r="R120" s="61"/>
      <c r="S120" s="61"/>
      <c r="T120" s="62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186</v>
      </c>
      <c r="AU120" s="14" t="s">
        <v>72</v>
      </c>
    </row>
    <row r="121" spans="1:65" s="2" customFormat="1" ht="48.75">
      <c r="A121" s="31"/>
      <c r="B121" s="32"/>
      <c r="C121" s="33"/>
      <c r="D121" s="173" t="s">
        <v>188</v>
      </c>
      <c r="E121" s="33"/>
      <c r="F121" s="177" t="s">
        <v>375</v>
      </c>
      <c r="G121" s="33"/>
      <c r="H121" s="33"/>
      <c r="I121" s="112"/>
      <c r="J121" s="33"/>
      <c r="K121" s="33"/>
      <c r="L121" s="36"/>
      <c r="M121" s="175"/>
      <c r="N121" s="176"/>
      <c r="O121" s="61"/>
      <c r="P121" s="61"/>
      <c r="Q121" s="61"/>
      <c r="R121" s="61"/>
      <c r="S121" s="61"/>
      <c r="T121" s="62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188</v>
      </c>
      <c r="AU121" s="14" t="s">
        <v>72</v>
      </c>
    </row>
    <row r="122" spans="1:65" s="2" customFormat="1" ht="21.75" customHeight="1">
      <c r="A122" s="31"/>
      <c r="B122" s="32"/>
      <c r="C122" s="160" t="s">
        <v>253</v>
      </c>
      <c r="D122" s="160" t="s">
        <v>178</v>
      </c>
      <c r="E122" s="161" t="s">
        <v>380</v>
      </c>
      <c r="F122" s="162" t="s">
        <v>381</v>
      </c>
      <c r="G122" s="163" t="s">
        <v>225</v>
      </c>
      <c r="H122" s="164">
        <v>23</v>
      </c>
      <c r="I122" s="165"/>
      <c r="J122" s="166">
        <f>ROUND(I122*H122,2)</f>
        <v>0</v>
      </c>
      <c r="K122" s="162" t="s">
        <v>182</v>
      </c>
      <c r="L122" s="36"/>
      <c r="M122" s="167" t="s">
        <v>19</v>
      </c>
      <c r="N122" s="168" t="s">
        <v>43</v>
      </c>
      <c r="O122" s="61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1" t="s">
        <v>183</v>
      </c>
      <c r="AT122" s="171" t="s">
        <v>178</v>
      </c>
      <c r="AU122" s="171" t="s">
        <v>72</v>
      </c>
      <c r="AY122" s="14" t="s">
        <v>184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79</v>
      </c>
      <c r="BK122" s="172">
        <f>ROUND(I122*H122,2)</f>
        <v>0</v>
      </c>
      <c r="BL122" s="14" t="s">
        <v>183</v>
      </c>
      <c r="BM122" s="171" t="s">
        <v>826</v>
      </c>
    </row>
    <row r="123" spans="1:65" s="2" customFormat="1" ht="39">
      <c r="A123" s="31"/>
      <c r="B123" s="32"/>
      <c r="C123" s="33"/>
      <c r="D123" s="173" t="s">
        <v>186</v>
      </c>
      <c r="E123" s="33"/>
      <c r="F123" s="174" t="s">
        <v>383</v>
      </c>
      <c r="G123" s="33"/>
      <c r="H123" s="33"/>
      <c r="I123" s="112"/>
      <c r="J123" s="33"/>
      <c r="K123" s="33"/>
      <c r="L123" s="36"/>
      <c r="M123" s="175"/>
      <c r="N123" s="176"/>
      <c r="O123" s="61"/>
      <c r="P123" s="61"/>
      <c r="Q123" s="61"/>
      <c r="R123" s="61"/>
      <c r="S123" s="61"/>
      <c r="T123" s="62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186</v>
      </c>
      <c r="AU123" s="14" t="s">
        <v>72</v>
      </c>
    </row>
    <row r="124" spans="1:65" s="2" customFormat="1" ht="48.75">
      <c r="A124" s="31"/>
      <c r="B124" s="32"/>
      <c r="C124" s="33"/>
      <c r="D124" s="173" t="s">
        <v>188</v>
      </c>
      <c r="E124" s="33"/>
      <c r="F124" s="177" t="s">
        <v>375</v>
      </c>
      <c r="G124" s="33"/>
      <c r="H124" s="33"/>
      <c r="I124" s="112"/>
      <c r="J124" s="33"/>
      <c r="K124" s="33"/>
      <c r="L124" s="36"/>
      <c r="M124" s="175"/>
      <c r="N124" s="176"/>
      <c r="O124" s="61"/>
      <c r="P124" s="61"/>
      <c r="Q124" s="61"/>
      <c r="R124" s="61"/>
      <c r="S124" s="61"/>
      <c r="T124" s="62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188</v>
      </c>
      <c r="AU124" s="14" t="s">
        <v>72</v>
      </c>
    </row>
    <row r="125" spans="1:65" s="2" customFormat="1" ht="21.75" customHeight="1">
      <c r="A125" s="31"/>
      <c r="B125" s="32"/>
      <c r="C125" s="160" t="s">
        <v>260</v>
      </c>
      <c r="D125" s="160" t="s">
        <v>178</v>
      </c>
      <c r="E125" s="161" t="s">
        <v>384</v>
      </c>
      <c r="F125" s="162" t="s">
        <v>385</v>
      </c>
      <c r="G125" s="163" t="s">
        <v>225</v>
      </c>
      <c r="H125" s="164">
        <v>11</v>
      </c>
      <c r="I125" s="165"/>
      <c r="J125" s="166">
        <f>ROUND(I125*H125,2)</f>
        <v>0</v>
      </c>
      <c r="K125" s="162" t="s">
        <v>182</v>
      </c>
      <c r="L125" s="36"/>
      <c r="M125" s="167" t="s">
        <v>19</v>
      </c>
      <c r="N125" s="168" t="s">
        <v>43</v>
      </c>
      <c r="O125" s="61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1" t="s">
        <v>183</v>
      </c>
      <c r="AT125" s="171" t="s">
        <v>178</v>
      </c>
      <c r="AU125" s="171" t="s">
        <v>72</v>
      </c>
      <c r="AY125" s="14" t="s">
        <v>184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79</v>
      </c>
      <c r="BK125" s="172">
        <f>ROUND(I125*H125,2)</f>
        <v>0</v>
      </c>
      <c r="BL125" s="14" t="s">
        <v>183</v>
      </c>
      <c r="BM125" s="171" t="s">
        <v>827</v>
      </c>
    </row>
    <row r="126" spans="1:65" s="2" customFormat="1" ht="39">
      <c r="A126" s="31"/>
      <c r="B126" s="32"/>
      <c r="C126" s="33"/>
      <c r="D126" s="173" t="s">
        <v>186</v>
      </c>
      <c r="E126" s="33"/>
      <c r="F126" s="174" t="s">
        <v>387</v>
      </c>
      <c r="G126" s="33"/>
      <c r="H126" s="33"/>
      <c r="I126" s="112"/>
      <c r="J126" s="33"/>
      <c r="K126" s="33"/>
      <c r="L126" s="36"/>
      <c r="M126" s="175"/>
      <c r="N126" s="176"/>
      <c r="O126" s="61"/>
      <c r="P126" s="61"/>
      <c r="Q126" s="61"/>
      <c r="R126" s="61"/>
      <c r="S126" s="61"/>
      <c r="T126" s="62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186</v>
      </c>
      <c r="AU126" s="14" t="s">
        <v>72</v>
      </c>
    </row>
    <row r="127" spans="1:65" s="2" customFormat="1" ht="48.75">
      <c r="A127" s="31"/>
      <c r="B127" s="32"/>
      <c r="C127" s="33"/>
      <c r="D127" s="173" t="s">
        <v>188</v>
      </c>
      <c r="E127" s="33"/>
      <c r="F127" s="177" t="s">
        <v>375</v>
      </c>
      <c r="G127" s="33"/>
      <c r="H127" s="33"/>
      <c r="I127" s="112"/>
      <c r="J127" s="33"/>
      <c r="K127" s="33"/>
      <c r="L127" s="36"/>
      <c r="M127" s="175"/>
      <c r="N127" s="176"/>
      <c r="O127" s="61"/>
      <c r="P127" s="61"/>
      <c r="Q127" s="61"/>
      <c r="R127" s="61"/>
      <c r="S127" s="61"/>
      <c r="T127" s="62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188</v>
      </c>
      <c r="AU127" s="14" t="s">
        <v>72</v>
      </c>
    </row>
    <row r="128" spans="1:65" s="2" customFormat="1" ht="21.75" customHeight="1">
      <c r="A128" s="31"/>
      <c r="B128" s="32"/>
      <c r="C128" s="200" t="s">
        <v>267</v>
      </c>
      <c r="D128" s="200" t="s">
        <v>215</v>
      </c>
      <c r="E128" s="201" t="s">
        <v>388</v>
      </c>
      <c r="F128" s="202" t="s">
        <v>389</v>
      </c>
      <c r="G128" s="203" t="s">
        <v>225</v>
      </c>
      <c r="H128" s="204">
        <v>480</v>
      </c>
      <c r="I128" s="205"/>
      <c r="J128" s="206">
        <f>ROUND(I128*H128,2)</f>
        <v>0</v>
      </c>
      <c r="K128" s="202" t="s">
        <v>182</v>
      </c>
      <c r="L128" s="207"/>
      <c r="M128" s="208" t="s">
        <v>19</v>
      </c>
      <c r="N128" s="209" t="s">
        <v>43</v>
      </c>
      <c r="O128" s="61"/>
      <c r="P128" s="169">
        <f>O128*H128</f>
        <v>0</v>
      </c>
      <c r="Q128" s="169">
        <v>5.1999999999999995E-4</v>
      </c>
      <c r="R128" s="169">
        <f>Q128*H128</f>
        <v>0.24959999999999999</v>
      </c>
      <c r="S128" s="169">
        <v>0</v>
      </c>
      <c r="T128" s="170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1" t="s">
        <v>219</v>
      </c>
      <c r="AT128" s="171" t="s">
        <v>215</v>
      </c>
      <c r="AU128" s="171" t="s">
        <v>72</v>
      </c>
      <c r="AY128" s="14" t="s">
        <v>184</v>
      </c>
      <c r="BE128" s="172">
        <f>IF(N128="základní",J128,0)</f>
        <v>0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4" t="s">
        <v>79</v>
      </c>
      <c r="BK128" s="172">
        <f>ROUND(I128*H128,2)</f>
        <v>0</v>
      </c>
      <c r="BL128" s="14" t="s">
        <v>183</v>
      </c>
      <c r="BM128" s="171" t="s">
        <v>828</v>
      </c>
    </row>
    <row r="129" spans="1:65" s="2" customFormat="1">
      <c r="A129" s="31"/>
      <c r="B129" s="32"/>
      <c r="C129" s="33"/>
      <c r="D129" s="173" t="s">
        <v>186</v>
      </c>
      <c r="E129" s="33"/>
      <c r="F129" s="174" t="s">
        <v>389</v>
      </c>
      <c r="G129" s="33"/>
      <c r="H129" s="33"/>
      <c r="I129" s="112"/>
      <c r="J129" s="33"/>
      <c r="K129" s="33"/>
      <c r="L129" s="36"/>
      <c r="M129" s="175"/>
      <c r="N129" s="176"/>
      <c r="O129" s="61"/>
      <c r="P129" s="61"/>
      <c r="Q129" s="61"/>
      <c r="R129" s="61"/>
      <c r="S129" s="61"/>
      <c r="T129" s="62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186</v>
      </c>
      <c r="AU129" s="14" t="s">
        <v>72</v>
      </c>
    </row>
    <row r="130" spans="1:65" s="2" customFormat="1" ht="21.75" customHeight="1">
      <c r="A130" s="31"/>
      <c r="B130" s="32"/>
      <c r="C130" s="200" t="s">
        <v>272</v>
      </c>
      <c r="D130" s="200" t="s">
        <v>215</v>
      </c>
      <c r="E130" s="201" t="s">
        <v>391</v>
      </c>
      <c r="F130" s="202" t="s">
        <v>392</v>
      </c>
      <c r="G130" s="203" t="s">
        <v>225</v>
      </c>
      <c r="H130" s="204">
        <v>312</v>
      </c>
      <c r="I130" s="205"/>
      <c r="J130" s="206">
        <f>ROUND(I130*H130,2)</f>
        <v>0</v>
      </c>
      <c r="K130" s="202" t="s">
        <v>182</v>
      </c>
      <c r="L130" s="207"/>
      <c r="M130" s="208" t="s">
        <v>19</v>
      </c>
      <c r="N130" s="209" t="s">
        <v>43</v>
      </c>
      <c r="O130" s="61"/>
      <c r="P130" s="169">
        <f>O130*H130</f>
        <v>0</v>
      </c>
      <c r="Q130" s="169">
        <v>5.6999999999999998E-4</v>
      </c>
      <c r="R130" s="169">
        <f>Q130*H130</f>
        <v>0.17784</v>
      </c>
      <c r="S130" s="169">
        <v>0</v>
      </c>
      <c r="T130" s="17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1" t="s">
        <v>219</v>
      </c>
      <c r="AT130" s="171" t="s">
        <v>215</v>
      </c>
      <c r="AU130" s="171" t="s">
        <v>72</v>
      </c>
      <c r="AY130" s="14" t="s">
        <v>184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79</v>
      </c>
      <c r="BK130" s="172">
        <f>ROUND(I130*H130,2)</f>
        <v>0</v>
      </c>
      <c r="BL130" s="14" t="s">
        <v>183</v>
      </c>
      <c r="BM130" s="171" t="s">
        <v>829</v>
      </c>
    </row>
    <row r="131" spans="1:65" s="2" customFormat="1">
      <c r="A131" s="31"/>
      <c r="B131" s="32"/>
      <c r="C131" s="33"/>
      <c r="D131" s="173" t="s">
        <v>186</v>
      </c>
      <c r="E131" s="33"/>
      <c r="F131" s="174" t="s">
        <v>392</v>
      </c>
      <c r="G131" s="33"/>
      <c r="H131" s="33"/>
      <c r="I131" s="112"/>
      <c r="J131" s="33"/>
      <c r="K131" s="33"/>
      <c r="L131" s="36"/>
      <c r="M131" s="175"/>
      <c r="N131" s="176"/>
      <c r="O131" s="61"/>
      <c r="P131" s="61"/>
      <c r="Q131" s="61"/>
      <c r="R131" s="61"/>
      <c r="S131" s="61"/>
      <c r="T131" s="62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186</v>
      </c>
      <c r="AU131" s="14" t="s">
        <v>72</v>
      </c>
    </row>
    <row r="132" spans="1:65" s="2" customFormat="1" ht="21.75" customHeight="1">
      <c r="A132" s="31"/>
      <c r="B132" s="32"/>
      <c r="C132" s="200" t="s">
        <v>8</v>
      </c>
      <c r="D132" s="200" t="s">
        <v>215</v>
      </c>
      <c r="E132" s="201" t="s">
        <v>394</v>
      </c>
      <c r="F132" s="202" t="s">
        <v>395</v>
      </c>
      <c r="G132" s="203" t="s">
        <v>225</v>
      </c>
      <c r="H132" s="204">
        <v>128</v>
      </c>
      <c r="I132" s="205"/>
      <c r="J132" s="206">
        <f>ROUND(I132*H132,2)</f>
        <v>0</v>
      </c>
      <c r="K132" s="202" t="s">
        <v>182</v>
      </c>
      <c r="L132" s="207"/>
      <c r="M132" s="208" t="s">
        <v>19</v>
      </c>
      <c r="N132" s="209" t="s">
        <v>43</v>
      </c>
      <c r="O132" s="61"/>
      <c r="P132" s="169">
        <f>O132*H132</f>
        <v>0</v>
      </c>
      <c r="Q132" s="169">
        <v>9.0000000000000006E-5</v>
      </c>
      <c r="R132" s="169">
        <f>Q132*H132</f>
        <v>1.1520000000000001E-2</v>
      </c>
      <c r="S132" s="169">
        <v>0</v>
      </c>
      <c r="T132" s="170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1" t="s">
        <v>219</v>
      </c>
      <c r="AT132" s="171" t="s">
        <v>215</v>
      </c>
      <c r="AU132" s="171" t="s">
        <v>72</v>
      </c>
      <c r="AY132" s="14" t="s">
        <v>184</v>
      </c>
      <c r="BE132" s="172">
        <f>IF(N132="základní",J132,0)</f>
        <v>0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4" t="s">
        <v>79</v>
      </c>
      <c r="BK132" s="172">
        <f>ROUND(I132*H132,2)</f>
        <v>0</v>
      </c>
      <c r="BL132" s="14" t="s">
        <v>183</v>
      </c>
      <c r="BM132" s="171" t="s">
        <v>830</v>
      </c>
    </row>
    <row r="133" spans="1:65" s="2" customFormat="1">
      <c r="A133" s="31"/>
      <c r="B133" s="32"/>
      <c r="C133" s="33"/>
      <c r="D133" s="173" t="s">
        <v>186</v>
      </c>
      <c r="E133" s="33"/>
      <c r="F133" s="174" t="s">
        <v>395</v>
      </c>
      <c r="G133" s="33"/>
      <c r="H133" s="33"/>
      <c r="I133" s="112"/>
      <c r="J133" s="33"/>
      <c r="K133" s="33"/>
      <c r="L133" s="36"/>
      <c r="M133" s="175"/>
      <c r="N133" s="176"/>
      <c r="O133" s="61"/>
      <c r="P133" s="61"/>
      <c r="Q133" s="61"/>
      <c r="R133" s="61"/>
      <c r="S133" s="61"/>
      <c r="T133" s="62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186</v>
      </c>
      <c r="AU133" s="14" t="s">
        <v>72</v>
      </c>
    </row>
    <row r="134" spans="1:65" s="2" customFormat="1" ht="21.75" customHeight="1">
      <c r="A134" s="31"/>
      <c r="B134" s="32"/>
      <c r="C134" s="200" t="s">
        <v>285</v>
      </c>
      <c r="D134" s="200" t="s">
        <v>215</v>
      </c>
      <c r="E134" s="201" t="s">
        <v>397</v>
      </c>
      <c r="F134" s="202" t="s">
        <v>398</v>
      </c>
      <c r="G134" s="203" t="s">
        <v>225</v>
      </c>
      <c r="H134" s="204">
        <v>428</v>
      </c>
      <c r="I134" s="205"/>
      <c r="J134" s="206">
        <f>ROUND(I134*H134,2)</f>
        <v>0</v>
      </c>
      <c r="K134" s="202" t="s">
        <v>182</v>
      </c>
      <c r="L134" s="207"/>
      <c r="M134" s="208" t="s">
        <v>19</v>
      </c>
      <c r="N134" s="209" t="s">
        <v>43</v>
      </c>
      <c r="O134" s="61"/>
      <c r="P134" s="169">
        <f>O134*H134</f>
        <v>0</v>
      </c>
      <c r="Q134" s="169">
        <v>1.23E-3</v>
      </c>
      <c r="R134" s="169">
        <f>Q134*H134</f>
        <v>0.52644000000000002</v>
      </c>
      <c r="S134" s="169">
        <v>0</v>
      </c>
      <c r="T134" s="170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1" t="s">
        <v>219</v>
      </c>
      <c r="AT134" s="171" t="s">
        <v>215</v>
      </c>
      <c r="AU134" s="171" t="s">
        <v>72</v>
      </c>
      <c r="AY134" s="14" t="s">
        <v>184</v>
      </c>
      <c r="BE134" s="172">
        <f>IF(N134="základní",J134,0)</f>
        <v>0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4" t="s">
        <v>79</v>
      </c>
      <c r="BK134" s="172">
        <f>ROUND(I134*H134,2)</f>
        <v>0</v>
      </c>
      <c r="BL134" s="14" t="s">
        <v>183</v>
      </c>
      <c r="BM134" s="171" t="s">
        <v>831</v>
      </c>
    </row>
    <row r="135" spans="1:65" s="2" customFormat="1">
      <c r="A135" s="31"/>
      <c r="B135" s="32"/>
      <c r="C135" s="33"/>
      <c r="D135" s="173" t="s">
        <v>186</v>
      </c>
      <c r="E135" s="33"/>
      <c r="F135" s="174" t="s">
        <v>398</v>
      </c>
      <c r="G135" s="33"/>
      <c r="H135" s="33"/>
      <c r="I135" s="112"/>
      <c r="J135" s="33"/>
      <c r="K135" s="33"/>
      <c r="L135" s="36"/>
      <c r="M135" s="175"/>
      <c r="N135" s="176"/>
      <c r="O135" s="61"/>
      <c r="P135" s="61"/>
      <c r="Q135" s="61"/>
      <c r="R135" s="61"/>
      <c r="S135" s="61"/>
      <c r="T135" s="62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186</v>
      </c>
      <c r="AU135" s="14" t="s">
        <v>72</v>
      </c>
    </row>
    <row r="136" spans="1:65" s="10" customFormat="1">
      <c r="B136" s="178"/>
      <c r="C136" s="179"/>
      <c r="D136" s="173" t="s">
        <v>190</v>
      </c>
      <c r="E136" s="180" t="s">
        <v>19</v>
      </c>
      <c r="F136" s="181" t="s">
        <v>832</v>
      </c>
      <c r="G136" s="179"/>
      <c r="H136" s="182">
        <v>428</v>
      </c>
      <c r="I136" s="183"/>
      <c r="J136" s="179"/>
      <c r="K136" s="179"/>
      <c r="L136" s="184"/>
      <c r="M136" s="185"/>
      <c r="N136" s="186"/>
      <c r="O136" s="186"/>
      <c r="P136" s="186"/>
      <c r="Q136" s="186"/>
      <c r="R136" s="186"/>
      <c r="S136" s="186"/>
      <c r="T136" s="187"/>
      <c r="AT136" s="188" t="s">
        <v>190</v>
      </c>
      <c r="AU136" s="188" t="s">
        <v>72</v>
      </c>
      <c r="AV136" s="10" t="s">
        <v>81</v>
      </c>
      <c r="AW136" s="10" t="s">
        <v>33</v>
      </c>
      <c r="AX136" s="10" t="s">
        <v>79</v>
      </c>
      <c r="AY136" s="188" t="s">
        <v>184</v>
      </c>
    </row>
    <row r="137" spans="1:65" s="2" customFormat="1" ht="21.75" customHeight="1">
      <c r="A137" s="31"/>
      <c r="B137" s="32"/>
      <c r="C137" s="160" t="s">
        <v>293</v>
      </c>
      <c r="D137" s="160" t="s">
        <v>178</v>
      </c>
      <c r="E137" s="161" t="s">
        <v>401</v>
      </c>
      <c r="F137" s="162" t="s">
        <v>402</v>
      </c>
      <c r="G137" s="163" t="s">
        <v>225</v>
      </c>
      <c r="H137" s="164">
        <v>70</v>
      </c>
      <c r="I137" s="165"/>
      <c r="J137" s="166">
        <f>ROUND(I137*H137,2)</f>
        <v>0</v>
      </c>
      <c r="K137" s="162" t="s">
        <v>182</v>
      </c>
      <c r="L137" s="36"/>
      <c r="M137" s="167" t="s">
        <v>19</v>
      </c>
      <c r="N137" s="168" t="s">
        <v>43</v>
      </c>
      <c r="O137" s="61"/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1" t="s">
        <v>183</v>
      </c>
      <c r="AT137" s="171" t="s">
        <v>178</v>
      </c>
      <c r="AU137" s="171" t="s">
        <v>72</v>
      </c>
      <c r="AY137" s="14" t="s">
        <v>184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4" t="s">
        <v>79</v>
      </c>
      <c r="BK137" s="172">
        <f>ROUND(I137*H137,2)</f>
        <v>0</v>
      </c>
      <c r="BL137" s="14" t="s">
        <v>183</v>
      </c>
      <c r="BM137" s="171" t="s">
        <v>833</v>
      </c>
    </row>
    <row r="138" spans="1:65" s="2" customFormat="1" ht="19.5">
      <c r="A138" s="31"/>
      <c r="B138" s="32"/>
      <c r="C138" s="33"/>
      <c r="D138" s="173" t="s">
        <v>186</v>
      </c>
      <c r="E138" s="33"/>
      <c r="F138" s="174" t="s">
        <v>404</v>
      </c>
      <c r="G138" s="33"/>
      <c r="H138" s="33"/>
      <c r="I138" s="112"/>
      <c r="J138" s="33"/>
      <c r="K138" s="33"/>
      <c r="L138" s="36"/>
      <c r="M138" s="175"/>
      <c r="N138" s="176"/>
      <c r="O138" s="61"/>
      <c r="P138" s="61"/>
      <c r="Q138" s="61"/>
      <c r="R138" s="61"/>
      <c r="S138" s="61"/>
      <c r="T138" s="62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186</v>
      </c>
      <c r="AU138" s="14" t="s">
        <v>72</v>
      </c>
    </row>
    <row r="139" spans="1:65" s="2" customFormat="1" ht="29.25">
      <c r="A139" s="31"/>
      <c r="B139" s="32"/>
      <c r="C139" s="33"/>
      <c r="D139" s="173" t="s">
        <v>188</v>
      </c>
      <c r="E139" s="33"/>
      <c r="F139" s="177" t="s">
        <v>405</v>
      </c>
      <c r="G139" s="33"/>
      <c r="H139" s="33"/>
      <c r="I139" s="112"/>
      <c r="J139" s="33"/>
      <c r="K139" s="33"/>
      <c r="L139" s="36"/>
      <c r="M139" s="175"/>
      <c r="N139" s="176"/>
      <c r="O139" s="61"/>
      <c r="P139" s="61"/>
      <c r="Q139" s="61"/>
      <c r="R139" s="61"/>
      <c r="S139" s="61"/>
      <c r="T139" s="62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188</v>
      </c>
      <c r="AU139" s="14" t="s">
        <v>72</v>
      </c>
    </row>
    <row r="140" spans="1:65" s="2" customFormat="1" ht="21.75" customHeight="1">
      <c r="A140" s="31"/>
      <c r="B140" s="32"/>
      <c r="C140" s="200" t="s">
        <v>300</v>
      </c>
      <c r="D140" s="200" t="s">
        <v>215</v>
      </c>
      <c r="E140" s="201" t="s">
        <v>406</v>
      </c>
      <c r="F140" s="202" t="s">
        <v>407</v>
      </c>
      <c r="G140" s="203" t="s">
        <v>181</v>
      </c>
      <c r="H140" s="204">
        <v>17.5</v>
      </c>
      <c r="I140" s="205"/>
      <c r="J140" s="206">
        <f>ROUND(I140*H140,2)</f>
        <v>0</v>
      </c>
      <c r="K140" s="202" t="s">
        <v>182</v>
      </c>
      <c r="L140" s="207"/>
      <c r="M140" s="208" t="s">
        <v>19</v>
      </c>
      <c r="N140" s="209" t="s">
        <v>43</v>
      </c>
      <c r="O140" s="61"/>
      <c r="P140" s="169">
        <f>O140*H140</f>
        <v>0</v>
      </c>
      <c r="Q140" s="169">
        <v>1E-3</v>
      </c>
      <c r="R140" s="169">
        <f>Q140*H140</f>
        <v>1.7500000000000002E-2</v>
      </c>
      <c r="S140" s="169">
        <v>0</v>
      </c>
      <c r="T140" s="17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1" t="s">
        <v>219</v>
      </c>
      <c r="AT140" s="171" t="s">
        <v>215</v>
      </c>
      <c r="AU140" s="171" t="s">
        <v>72</v>
      </c>
      <c r="AY140" s="14" t="s">
        <v>184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4" t="s">
        <v>79</v>
      </c>
      <c r="BK140" s="172">
        <f>ROUND(I140*H140,2)</f>
        <v>0</v>
      </c>
      <c r="BL140" s="14" t="s">
        <v>183</v>
      </c>
      <c r="BM140" s="171" t="s">
        <v>834</v>
      </c>
    </row>
    <row r="141" spans="1:65" s="2" customFormat="1">
      <c r="A141" s="31"/>
      <c r="B141" s="32"/>
      <c r="C141" s="33"/>
      <c r="D141" s="173" t="s">
        <v>186</v>
      </c>
      <c r="E141" s="33"/>
      <c r="F141" s="174" t="s">
        <v>407</v>
      </c>
      <c r="G141" s="33"/>
      <c r="H141" s="33"/>
      <c r="I141" s="112"/>
      <c r="J141" s="33"/>
      <c r="K141" s="33"/>
      <c r="L141" s="36"/>
      <c r="M141" s="175"/>
      <c r="N141" s="176"/>
      <c r="O141" s="61"/>
      <c r="P141" s="61"/>
      <c r="Q141" s="61"/>
      <c r="R141" s="61"/>
      <c r="S141" s="61"/>
      <c r="T141" s="62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186</v>
      </c>
      <c r="AU141" s="14" t="s">
        <v>72</v>
      </c>
    </row>
    <row r="142" spans="1:65" s="10" customFormat="1">
      <c r="B142" s="178"/>
      <c r="C142" s="179"/>
      <c r="D142" s="173" t="s">
        <v>190</v>
      </c>
      <c r="E142" s="180" t="s">
        <v>19</v>
      </c>
      <c r="F142" s="181" t="s">
        <v>648</v>
      </c>
      <c r="G142" s="179"/>
      <c r="H142" s="182">
        <v>17.5</v>
      </c>
      <c r="I142" s="183"/>
      <c r="J142" s="179"/>
      <c r="K142" s="179"/>
      <c r="L142" s="184"/>
      <c r="M142" s="185"/>
      <c r="N142" s="186"/>
      <c r="O142" s="186"/>
      <c r="P142" s="186"/>
      <c r="Q142" s="186"/>
      <c r="R142" s="186"/>
      <c r="S142" s="186"/>
      <c r="T142" s="187"/>
      <c r="AT142" s="188" t="s">
        <v>190</v>
      </c>
      <c r="AU142" s="188" t="s">
        <v>72</v>
      </c>
      <c r="AV142" s="10" t="s">
        <v>81</v>
      </c>
      <c r="AW142" s="10" t="s">
        <v>33</v>
      </c>
      <c r="AX142" s="10" t="s">
        <v>79</v>
      </c>
      <c r="AY142" s="188" t="s">
        <v>184</v>
      </c>
    </row>
    <row r="143" spans="1:65" s="2" customFormat="1" ht="21.75" customHeight="1">
      <c r="A143" s="31"/>
      <c r="B143" s="32"/>
      <c r="C143" s="200" t="s">
        <v>306</v>
      </c>
      <c r="D143" s="200" t="s">
        <v>215</v>
      </c>
      <c r="E143" s="201" t="s">
        <v>230</v>
      </c>
      <c r="F143" s="202" t="s">
        <v>231</v>
      </c>
      <c r="G143" s="203" t="s">
        <v>225</v>
      </c>
      <c r="H143" s="204">
        <v>214</v>
      </c>
      <c r="I143" s="205"/>
      <c r="J143" s="206">
        <f>ROUND(I143*H143,2)</f>
        <v>0</v>
      </c>
      <c r="K143" s="202" t="s">
        <v>182</v>
      </c>
      <c r="L143" s="207"/>
      <c r="M143" s="208" t="s">
        <v>19</v>
      </c>
      <c r="N143" s="209" t="s">
        <v>43</v>
      </c>
      <c r="O143" s="61"/>
      <c r="P143" s="169">
        <f>O143*H143</f>
        <v>0</v>
      </c>
      <c r="Q143" s="169">
        <v>1.8000000000000001E-4</v>
      </c>
      <c r="R143" s="169">
        <f>Q143*H143</f>
        <v>3.8520000000000006E-2</v>
      </c>
      <c r="S143" s="169">
        <v>0</v>
      </c>
      <c r="T143" s="170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1" t="s">
        <v>410</v>
      </c>
      <c r="AT143" s="171" t="s">
        <v>215</v>
      </c>
      <c r="AU143" s="171" t="s">
        <v>72</v>
      </c>
      <c r="AY143" s="14" t="s">
        <v>184</v>
      </c>
      <c r="BE143" s="172">
        <f>IF(N143="základní",J143,0)</f>
        <v>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4" t="s">
        <v>79</v>
      </c>
      <c r="BK143" s="172">
        <f>ROUND(I143*H143,2)</f>
        <v>0</v>
      </c>
      <c r="BL143" s="14" t="s">
        <v>410</v>
      </c>
      <c r="BM143" s="171" t="s">
        <v>835</v>
      </c>
    </row>
    <row r="144" spans="1:65" s="2" customFormat="1">
      <c r="A144" s="31"/>
      <c r="B144" s="32"/>
      <c r="C144" s="33"/>
      <c r="D144" s="173" t="s">
        <v>186</v>
      </c>
      <c r="E144" s="33"/>
      <c r="F144" s="174" t="s">
        <v>231</v>
      </c>
      <c r="G144" s="33"/>
      <c r="H144" s="33"/>
      <c r="I144" s="112"/>
      <c r="J144" s="33"/>
      <c r="K144" s="33"/>
      <c r="L144" s="36"/>
      <c r="M144" s="175"/>
      <c r="N144" s="176"/>
      <c r="O144" s="61"/>
      <c r="P144" s="61"/>
      <c r="Q144" s="61"/>
      <c r="R144" s="61"/>
      <c r="S144" s="61"/>
      <c r="T144" s="62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186</v>
      </c>
      <c r="AU144" s="14" t="s">
        <v>72</v>
      </c>
    </row>
    <row r="145" spans="1:65" s="10" customFormat="1">
      <c r="B145" s="178"/>
      <c r="C145" s="179"/>
      <c r="D145" s="173" t="s">
        <v>190</v>
      </c>
      <c r="E145" s="180" t="s">
        <v>19</v>
      </c>
      <c r="F145" s="181" t="s">
        <v>836</v>
      </c>
      <c r="G145" s="179"/>
      <c r="H145" s="182">
        <v>214</v>
      </c>
      <c r="I145" s="183"/>
      <c r="J145" s="179"/>
      <c r="K145" s="179"/>
      <c r="L145" s="184"/>
      <c r="M145" s="185"/>
      <c r="N145" s="186"/>
      <c r="O145" s="186"/>
      <c r="P145" s="186"/>
      <c r="Q145" s="186"/>
      <c r="R145" s="186"/>
      <c r="S145" s="186"/>
      <c r="T145" s="187"/>
      <c r="AT145" s="188" t="s">
        <v>190</v>
      </c>
      <c r="AU145" s="188" t="s">
        <v>72</v>
      </c>
      <c r="AV145" s="10" t="s">
        <v>81</v>
      </c>
      <c r="AW145" s="10" t="s">
        <v>33</v>
      </c>
      <c r="AX145" s="10" t="s">
        <v>79</v>
      </c>
      <c r="AY145" s="188" t="s">
        <v>184</v>
      </c>
    </row>
    <row r="146" spans="1:65" s="2" customFormat="1" ht="21.75" customHeight="1">
      <c r="A146" s="31"/>
      <c r="B146" s="32"/>
      <c r="C146" s="200" t="s">
        <v>313</v>
      </c>
      <c r="D146" s="200" t="s">
        <v>215</v>
      </c>
      <c r="E146" s="201" t="s">
        <v>413</v>
      </c>
      <c r="F146" s="202" t="s">
        <v>414</v>
      </c>
      <c r="G146" s="203" t="s">
        <v>225</v>
      </c>
      <c r="H146" s="204">
        <v>792</v>
      </c>
      <c r="I146" s="205"/>
      <c r="J146" s="206">
        <f>ROUND(I146*H146,2)</f>
        <v>0</v>
      </c>
      <c r="K146" s="202" t="s">
        <v>182</v>
      </c>
      <c r="L146" s="207"/>
      <c r="M146" s="208" t="s">
        <v>19</v>
      </c>
      <c r="N146" s="209" t="s">
        <v>43</v>
      </c>
      <c r="O146" s="61"/>
      <c r="P146" s="169">
        <f>O146*H146</f>
        <v>0</v>
      </c>
      <c r="Q146" s="169">
        <v>9.0000000000000006E-5</v>
      </c>
      <c r="R146" s="169">
        <f>Q146*H146</f>
        <v>7.128000000000001E-2</v>
      </c>
      <c r="S146" s="169">
        <v>0</v>
      </c>
      <c r="T146" s="170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1" t="s">
        <v>410</v>
      </c>
      <c r="AT146" s="171" t="s">
        <v>215</v>
      </c>
      <c r="AU146" s="171" t="s">
        <v>72</v>
      </c>
      <c r="AY146" s="14" t="s">
        <v>184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4" t="s">
        <v>79</v>
      </c>
      <c r="BK146" s="172">
        <f>ROUND(I146*H146,2)</f>
        <v>0</v>
      </c>
      <c r="BL146" s="14" t="s">
        <v>410</v>
      </c>
      <c r="BM146" s="171" t="s">
        <v>837</v>
      </c>
    </row>
    <row r="147" spans="1:65" s="2" customFormat="1">
      <c r="A147" s="31"/>
      <c r="B147" s="32"/>
      <c r="C147" s="33"/>
      <c r="D147" s="173" t="s">
        <v>186</v>
      </c>
      <c r="E147" s="33"/>
      <c r="F147" s="174" t="s">
        <v>414</v>
      </c>
      <c r="G147" s="33"/>
      <c r="H147" s="33"/>
      <c r="I147" s="112"/>
      <c r="J147" s="33"/>
      <c r="K147" s="33"/>
      <c r="L147" s="36"/>
      <c r="M147" s="175"/>
      <c r="N147" s="176"/>
      <c r="O147" s="61"/>
      <c r="P147" s="61"/>
      <c r="Q147" s="61"/>
      <c r="R147" s="61"/>
      <c r="S147" s="61"/>
      <c r="T147" s="62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186</v>
      </c>
      <c r="AU147" s="14" t="s">
        <v>72</v>
      </c>
    </row>
    <row r="148" spans="1:65" s="10" customFormat="1">
      <c r="B148" s="178"/>
      <c r="C148" s="179"/>
      <c r="D148" s="173" t="s">
        <v>190</v>
      </c>
      <c r="E148" s="180" t="s">
        <v>19</v>
      </c>
      <c r="F148" s="181" t="s">
        <v>838</v>
      </c>
      <c r="G148" s="179"/>
      <c r="H148" s="182">
        <v>792</v>
      </c>
      <c r="I148" s="183"/>
      <c r="J148" s="179"/>
      <c r="K148" s="179"/>
      <c r="L148" s="184"/>
      <c r="M148" s="185"/>
      <c r="N148" s="186"/>
      <c r="O148" s="186"/>
      <c r="P148" s="186"/>
      <c r="Q148" s="186"/>
      <c r="R148" s="186"/>
      <c r="S148" s="186"/>
      <c r="T148" s="187"/>
      <c r="AT148" s="188" t="s">
        <v>190</v>
      </c>
      <c r="AU148" s="188" t="s">
        <v>72</v>
      </c>
      <c r="AV148" s="10" t="s">
        <v>81</v>
      </c>
      <c r="AW148" s="10" t="s">
        <v>33</v>
      </c>
      <c r="AX148" s="10" t="s">
        <v>79</v>
      </c>
      <c r="AY148" s="188" t="s">
        <v>184</v>
      </c>
    </row>
    <row r="149" spans="1:65" s="2" customFormat="1" ht="21.75" customHeight="1">
      <c r="A149" s="31"/>
      <c r="B149" s="32"/>
      <c r="C149" s="160" t="s">
        <v>7</v>
      </c>
      <c r="D149" s="160" t="s">
        <v>178</v>
      </c>
      <c r="E149" s="161" t="s">
        <v>417</v>
      </c>
      <c r="F149" s="162" t="s">
        <v>418</v>
      </c>
      <c r="G149" s="163" t="s">
        <v>204</v>
      </c>
      <c r="H149" s="164">
        <v>2.7E-2</v>
      </c>
      <c r="I149" s="165"/>
      <c r="J149" s="166">
        <f>ROUND(I149*H149,2)</f>
        <v>0</v>
      </c>
      <c r="K149" s="162" t="s">
        <v>182</v>
      </c>
      <c r="L149" s="36"/>
      <c r="M149" s="167" t="s">
        <v>19</v>
      </c>
      <c r="N149" s="168" t="s">
        <v>43</v>
      </c>
      <c r="O149" s="61"/>
      <c r="P149" s="169">
        <f>O149*H149</f>
        <v>0</v>
      </c>
      <c r="Q149" s="169">
        <v>0</v>
      </c>
      <c r="R149" s="169">
        <f>Q149*H149</f>
        <v>0</v>
      </c>
      <c r="S149" s="169">
        <v>0</v>
      </c>
      <c r="T149" s="170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71" t="s">
        <v>183</v>
      </c>
      <c r="AT149" s="171" t="s">
        <v>178</v>
      </c>
      <c r="AU149" s="171" t="s">
        <v>72</v>
      </c>
      <c r="AY149" s="14" t="s">
        <v>184</v>
      </c>
      <c r="BE149" s="172">
        <f>IF(N149="základní",J149,0)</f>
        <v>0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4" t="s">
        <v>79</v>
      </c>
      <c r="BK149" s="172">
        <f>ROUND(I149*H149,2)</f>
        <v>0</v>
      </c>
      <c r="BL149" s="14" t="s">
        <v>183</v>
      </c>
      <c r="BM149" s="171" t="s">
        <v>839</v>
      </c>
    </row>
    <row r="150" spans="1:65" s="2" customFormat="1" ht="39">
      <c r="A150" s="31"/>
      <c r="B150" s="32"/>
      <c r="C150" s="33"/>
      <c r="D150" s="173" t="s">
        <v>186</v>
      </c>
      <c r="E150" s="33"/>
      <c r="F150" s="174" t="s">
        <v>420</v>
      </c>
      <c r="G150" s="33"/>
      <c r="H150" s="33"/>
      <c r="I150" s="112"/>
      <c r="J150" s="33"/>
      <c r="K150" s="33"/>
      <c r="L150" s="36"/>
      <c r="M150" s="175"/>
      <c r="N150" s="176"/>
      <c r="O150" s="61"/>
      <c r="P150" s="61"/>
      <c r="Q150" s="61"/>
      <c r="R150" s="61"/>
      <c r="S150" s="61"/>
      <c r="T150" s="62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186</v>
      </c>
      <c r="AU150" s="14" t="s">
        <v>72</v>
      </c>
    </row>
    <row r="151" spans="1:65" s="2" customFormat="1" ht="48.75">
      <c r="A151" s="31"/>
      <c r="B151" s="32"/>
      <c r="C151" s="33"/>
      <c r="D151" s="173" t="s">
        <v>188</v>
      </c>
      <c r="E151" s="33"/>
      <c r="F151" s="177" t="s">
        <v>421</v>
      </c>
      <c r="G151" s="33"/>
      <c r="H151" s="33"/>
      <c r="I151" s="112"/>
      <c r="J151" s="33"/>
      <c r="K151" s="33"/>
      <c r="L151" s="36"/>
      <c r="M151" s="175"/>
      <c r="N151" s="176"/>
      <c r="O151" s="61"/>
      <c r="P151" s="61"/>
      <c r="Q151" s="61"/>
      <c r="R151" s="61"/>
      <c r="S151" s="61"/>
      <c r="T151" s="62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188</v>
      </c>
      <c r="AU151" s="14" t="s">
        <v>72</v>
      </c>
    </row>
    <row r="152" spans="1:65" s="2" customFormat="1" ht="21.75" customHeight="1">
      <c r="A152" s="31"/>
      <c r="B152" s="32"/>
      <c r="C152" s="160" t="s">
        <v>325</v>
      </c>
      <c r="D152" s="160" t="s">
        <v>178</v>
      </c>
      <c r="E152" s="161" t="s">
        <v>422</v>
      </c>
      <c r="F152" s="162" t="s">
        <v>423</v>
      </c>
      <c r="G152" s="163" t="s">
        <v>236</v>
      </c>
      <c r="H152" s="164">
        <v>49.845999999999997</v>
      </c>
      <c r="I152" s="165"/>
      <c r="J152" s="166">
        <f>ROUND(I152*H152,2)</f>
        <v>0</v>
      </c>
      <c r="K152" s="162" t="s">
        <v>182</v>
      </c>
      <c r="L152" s="36"/>
      <c r="M152" s="167" t="s">
        <v>19</v>
      </c>
      <c r="N152" s="168" t="s">
        <v>43</v>
      </c>
      <c r="O152" s="61"/>
      <c r="P152" s="169">
        <f>O152*H152</f>
        <v>0</v>
      </c>
      <c r="Q152" s="169">
        <v>0</v>
      </c>
      <c r="R152" s="169">
        <f>Q152*H152</f>
        <v>0</v>
      </c>
      <c r="S152" s="169">
        <v>0</v>
      </c>
      <c r="T152" s="170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1" t="s">
        <v>183</v>
      </c>
      <c r="AT152" s="171" t="s">
        <v>178</v>
      </c>
      <c r="AU152" s="171" t="s">
        <v>72</v>
      </c>
      <c r="AY152" s="14" t="s">
        <v>184</v>
      </c>
      <c r="BE152" s="172">
        <f>IF(N152="základní",J152,0)</f>
        <v>0</v>
      </c>
      <c r="BF152" s="172">
        <f>IF(N152="snížená",J152,0)</f>
        <v>0</v>
      </c>
      <c r="BG152" s="172">
        <f>IF(N152="zákl. přenesená",J152,0)</f>
        <v>0</v>
      </c>
      <c r="BH152" s="172">
        <f>IF(N152="sníž. přenesená",J152,0)</f>
        <v>0</v>
      </c>
      <c r="BI152" s="172">
        <f>IF(N152="nulová",J152,0)</f>
        <v>0</v>
      </c>
      <c r="BJ152" s="14" t="s">
        <v>79</v>
      </c>
      <c r="BK152" s="172">
        <f>ROUND(I152*H152,2)</f>
        <v>0</v>
      </c>
      <c r="BL152" s="14" t="s">
        <v>183</v>
      </c>
      <c r="BM152" s="171" t="s">
        <v>840</v>
      </c>
    </row>
    <row r="153" spans="1:65" s="2" customFormat="1" ht="39">
      <c r="A153" s="31"/>
      <c r="B153" s="32"/>
      <c r="C153" s="33"/>
      <c r="D153" s="173" t="s">
        <v>186</v>
      </c>
      <c r="E153" s="33"/>
      <c r="F153" s="174" t="s">
        <v>425</v>
      </c>
      <c r="G153" s="33"/>
      <c r="H153" s="33"/>
      <c r="I153" s="112"/>
      <c r="J153" s="33"/>
      <c r="K153" s="33"/>
      <c r="L153" s="36"/>
      <c r="M153" s="175"/>
      <c r="N153" s="176"/>
      <c r="O153" s="61"/>
      <c r="P153" s="61"/>
      <c r="Q153" s="61"/>
      <c r="R153" s="61"/>
      <c r="S153" s="61"/>
      <c r="T153" s="62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186</v>
      </c>
      <c r="AU153" s="14" t="s">
        <v>72</v>
      </c>
    </row>
    <row r="154" spans="1:65" s="2" customFormat="1" ht="48.75">
      <c r="A154" s="31"/>
      <c r="B154" s="32"/>
      <c r="C154" s="33"/>
      <c r="D154" s="173" t="s">
        <v>188</v>
      </c>
      <c r="E154" s="33"/>
      <c r="F154" s="177" t="s">
        <v>421</v>
      </c>
      <c r="G154" s="33"/>
      <c r="H154" s="33"/>
      <c r="I154" s="112"/>
      <c r="J154" s="33"/>
      <c r="K154" s="33"/>
      <c r="L154" s="36"/>
      <c r="M154" s="175"/>
      <c r="N154" s="176"/>
      <c r="O154" s="61"/>
      <c r="P154" s="61"/>
      <c r="Q154" s="61"/>
      <c r="R154" s="61"/>
      <c r="S154" s="61"/>
      <c r="T154" s="62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188</v>
      </c>
      <c r="AU154" s="14" t="s">
        <v>72</v>
      </c>
    </row>
    <row r="155" spans="1:65" s="2" customFormat="1" ht="21.75" customHeight="1">
      <c r="A155" s="31"/>
      <c r="B155" s="32"/>
      <c r="C155" s="160" t="s">
        <v>426</v>
      </c>
      <c r="D155" s="160" t="s">
        <v>178</v>
      </c>
      <c r="E155" s="161" t="s">
        <v>427</v>
      </c>
      <c r="F155" s="162" t="s">
        <v>428</v>
      </c>
      <c r="G155" s="163" t="s">
        <v>429</v>
      </c>
      <c r="H155" s="164">
        <v>2</v>
      </c>
      <c r="I155" s="165"/>
      <c r="J155" s="166">
        <f>ROUND(I155*H155,2)</f>
        <v>0</v>
      </c>
      <c r="K155" s="162" t="s">
        <v>182</v>
      </c>
      <c r="L155" s="36"/>
      <c r="M155" s="167" t="s">
        <v>19</v>
      </c>
      <c r="N155" s="168" t="s">
        <v>43</v>
      </c>
      <c r="O155" s="61"/>
      <c r="P155" s="169">
        <f>O155*H155</f>
        <v>0</v>
      </c>
      <c r="Q155" s="169">
        <v>0</v>
      </c>
      <c r="R155" s="169">
        <f>Q155*H155</f>
        <v>0</v>
      </c>
      <c r="S155" s="169">
        <v>0</v>
      </c>
      <c r="T155" s="170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1" t="s">
        <v>183</v>
      </c>
      <c r="AT155" s="171" t="s">
        <v>178</v>
      </c>
      <c r="AU155" s="171" t="s">
        <v>72</v>
      </c>
      <c r="AY155" s="14" t="s">
        <v>184</v>
      </c>
      <c r="BE155" s="172">
        <f>IF(N155="základní",J155,0)</f>
        <v>0</v>
      </c>
      <c r="BF155" s="172">
        <f>IF(N155="snížená",J155,0)</f>
        <v>0</v>
      </c>
      <c r="BG155" s="172">
        <f>IF(N155="zákl. přenesená",J155,0)</f>
        <v>0</v>
      </c>
      <c r="BH155" s="172">
        <f>IF(N155="sníž. přenesená",J155,0)</f>
        <v>0</v>
      </c>
      <c r="BI155" s="172">
        <f>IF(N155="nulová",J155,0)</f>
        <v>0</v>
      </c>
      <c r="BJ155" s="14" t="s">
        <v>79</v>
      </c>
      <c r="BK155" s="172">
        <f>ROUND(I155*H155,2)</f>
        <v>0</v>
      </c>
      <c r="BL155" s="14" t="s">
        <v>183</v>
      </c>
      <c r="BM155" s="171" t="s">
        <v>841</v>
      </c>
    </row>
    <row r="156" spans="1:65" s="2" customFormat="1" ht="19.5">
      <c r="A156" s="31"/>
      <c r="B156" s="32"/>
      <c r="C156" s="33"/>
      <c r="D156" s="173" t="s">
        <v>186</v>
      </c>
      <c r="E156" s="33"/>
      <c r="F156" s="174" t="s">
        <v>431</v>
      </c>
      <c r="G156" s="33"/>
      <c r="H156" s="33"/>
      <c r="I156" s="112"/>
      <c r="J156" s="33"/>
      <c r="K156" s="33"/>
      <c r="L156" s="36"/>
      <c r="M156" s="175"/>
      <c r="N156" s="176"/>
      <c r="O156" s="61"/>
      <c r="P156" s="61"/>
      <c r="Q156" s="61"/>
      <c r="R156" s="61"/>
      <c r="S156" s="61"/>
      <c r="T156" s="62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186</v>
      </c>
      <c r="AU156" s="14" t="s">
        <v>72</v>
      </c>
    </row>
    <row r="157" spans="1:65" s="2" customFormat="1" ht="29.25">
      <c r="A157" s="31"/>
      <c r="B157" s="32"/>
      <c r="C157" s="33"/>
      <c r="D157" s="173" t="s">
        <v>188</v>
      </c>
      <c r="E157" s="33"/>
      <c r="F157" s="177" t="s">
        <v>432</v>
      </c>
      <c r="G157" s="33"/>
      <c r="H157" s="33"/>
      <c r="I157" s="112"/>
      <c r="J157" s="33"/>
      <c r="K157" s="33"/>
      <c r="L157" s="36"/>
      <c r="M157" s="175"/>
      <c r="N157" s="176"/>
      <c r="O157" s="61"/>
      <c r="P157" s="61"/>
      <c r="Q157" s="61"/>
      <c r="R157" s="61"/>
      <c r="S157" s="61"/>
      <c r="T157" s="62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188</v>
      </c>
      <c r="AU157" s="14" t="s">
        <v>72</v>
      </c>
    </row>
    <row r="158" spans="1:65" s="2" customFormat="1" ht="21.75" customHeight="1">
      <c r="A158" s="31"/>
      <c r="B158" s="32"/>
      <c r="C158" s="200" t="s">
        <v>433</v>
      </c>
      <c r="D158" s="200" t="s">
        <v>215</v>
      </c>
      <c r="E158" s="201" t="s">
        <v>661</v>
      </c>
      <c r="F158" s="202" t="s">
        <v>662</v>
      </c>
      <c r="G158" s="203" t="s">
        <v>225</v>
      </c>
      <c r="H158" s="204">
        <v>2</v>
      </c>
      <c r="I158" s="205"/>
      <c r="J158" s="206">
        <f>ROUND(I158*H158,2)</f>
        <v>0</v>
      </c>
      <c r="K158" s="202" t="s">
        <v>182</v>
      </c>
      <c r="L158" s="207"/>
      <c r="M158" s="208" t="s">
        <v>19</v>
      </c>
      <c r="N158" s="209" t="s">
        <v>43</v>
      </c>
      <c r="O158" s="61"/>
      <c r="P158" s="169">
        <f>O158*H158</f>
        <v>0</v>
      </c>
      <c r="Q158" s="169">
        <v>3.2770000000000001E-2</v>
      </c>
      <c r="R158" s="169">
        <f>Q158*H158</f>
        <v>6.5540000000000001E-2</v>
      </c>
      <c r="S158" s="169">
        <v>0</v>
      </c>
      <c r="T158" s="17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1" t="s">
        <v>219</v>
      </c>
      <c r="AT158" s="171" t="s">
        <v>215</v>
      </c>
      <c r="AU158" s="171" t="s">
        <v>72</v>
      </c>
      <c r="AY158" s="14" t="s">
        <v>184</v>
      </c>
      <c r="BE158" s="172">
        <f>IF(N158="základní",J158,0)</f>
        <v>0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4" t="s">
        <v>79</v>
      </c>
      <c r="BK158" s="172">
        <f>ROUND(I158*H158,2)</f>
        <v>0</v>
      </c>
      <c r="BL158" s="14" t="s">
        <v>183</v>
      </c>
      <c r="BM158" s="171" t="s">
        <v>842</v>
      </c>
    </row>
    <row r="159" spans="1:65" s="2" customFormat="1">
      <c r="A159" s="31"/>
      <c r="B159" s="32"/>
      <c r="C159" s="33"/>
      <c r="D159" s="173" t="s">
        <v>186</v>
      </c>
      <c r="E159" s="33"/>
      <c r="F159" s="174" t="s">
        <v>662</v>
      </c>
      <c r="G159" s="33"/>
      <c r="H159" s="33"/>
      <c r="I159" s="112"/>
      <c r="J159" s="33"/>
      <c r="K159" s="33"/>
      <c r="L159" s="36"/>
      <c r="M159" s="175"/>
      <c r="N159" s="176"/>
      <c r="O159" s="61"/>
      <c r="P159" s="61"/>
      <c r="Q159" s="61"/>
      <c r="R159" s="61"/>
      <c r="S159" s="61"/>
      <c r="T159" s="62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186</v>
      </c>
      <c r="AU159" s="14" t="s">
        <v>72</v>
      </c>
    </row>
    <row r="160" spans="1:65" s="2" customFormat="1" ht="21.75" customHeight="1">
      <c r="A160" s="31"/>
      <c r="B160" s="32"/>
      <c r="C160" s="160" t="s">
        <v>437</v>
      </c>
      <c r="D160" s="160" t="s">
        <v>178</v>
      </c>
      <c r="E160" s="161" t="s">
        <v>438</v>
      </c>
      <c r="F160" s="162" t="s">
        <v>439</v>
      </c>
      <c r="G160" s="163" t="s">
        <v>440</v>
      </c>
      <c r="H160" s="164">
        <v>2</v>
      </c>
      <c r="I160" s="165"/>
      <c r="J160" s="166">
        <f>ROUND(I160*H160,2)</f>
        <v>0</v>
      </c>
      <c r="K160" s="162" t="s">
        <v>182</v>
      </c>
      <c r="L160" s="36"/>
      <c r="M160" s="167" t="s">
        <v>19</v>
      </c>
      <c r="N160" s="168" t="s">
        <v>43</v>
      </c>
      <c r="O160" s="61"/>
      <c r="P160" s="169">
        <f>O160*H160</f>
        <v>0</v>
      </c>
      <c r="Q160" s="169">
        <v>0</v>
      </c>
      <c r="R160" s="169">
        <f>Q160*H160</f>
        <v>0</v>
      </c>
      <c r="S160" s="169">
        <v>0</v>
      </c>
      <c r="T160" s="170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1" t="s">
        <v>183</v>
      </c>
      <c r="AT160" s="171" t="s">
        <v>178</v>
      </c>
      <c r="AU160" s="171" t="s">
        <v>72</v>
      </c>
      <c r="AY160" s="14" t="s">
        <v>184</v>
      </c>
      <c r="BE160" s="172">
        <f>IF(N160="základní",J160,0)</f>
        <v>0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4" t="s">
        <v>79</v>
      </c>
      <c r="BK160" s="172">
        <f>ROUND(I160*H160,2)</f>
        <v>0</v>
      </c>
      <c r="BL160" s="14" t="s">
        <v>183</v>
      </c>
      <c r="BM160" s="171" t="s">
        <v>843</v>
      </c>
    </row>
    <row r="161" spans="1:65" s="2" customFormat="1" ht="29.25">
      <c r="A161" s="31"/>
      <c r="B161" s="32"/>
      <c r="C161" s="33"/>
      <c r="D161" s="173" t="s">
        <v>186</v>
      </c>
      <c r="E161" s="33"/>
      <c r="F161" s="174" t="s">
        <v>442</v>
      </c>
      <c r="G161" s="33"/>
      <c r="H161" s="33"/>
      <c r="I161" s="112"/>
      <c r="J161" s="33"/>
      <c r="K161" s="33"/>
      <c r="L161" s="36"/>
      <c r="M161" s="175"/>
      <c r="N161" s="176"/>
      <c r="O161" s="61"/>
      <c r="P161" s="61"/>
      <c r="Q161" s="61"/>
      <c r="R161" s="61"/>
      <c r="S161" s="61"/>
      <c r="T161" s="62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186</v>
      </c>
      <c r="AU161" s="14" t="s">
        <v>72</v>
      </c>
    </row>
    <row r="162" spans="1:65" s="2" customFormat="1" ht="39">
      <c r="A162" s="31"/>
      <c r="B162" s="32"/>
      <c r="C162" s="33"/>
      <c r="D162" s="173" t="s">
        <v>188</v>
      </c>
      <c r="E162" s="33"/>
      <c r="F162" s="177" t="s">
        <v>443</v>
      </c>
      <c r="G162" s="33"/>
      <c r="H162" s="33"/>
      <c r="I162" s="112"/>
      <c r="J162" s="33"/>
      <c r="K162" s="33"/>
      <c r="L162" s="36"/>
      <c r="M162" s="175"/>
      <c r="N162" s="176"/>
      <c r="O162" s="61"/>
      <c r="P162" s="61"/>
      <c r="Q162" s="61"/>
      <c r="R162" s="61"/>
      <c r="S162" s="61"/>
      <c r="T162" s="62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188</v>
      </c>
      <c r="AU162" s="14" t="s">
        <v>72</v>
      </c>
    </row>
    <row r="163" spans="1:65" s="2" customFormat="1" ht="21.75" customHeight="1">
      <c r="A163" s="31"/>
      <c r="B163" s="32"/>
      <c r="C163" s="200" t="s">
        <v>444</v>
      </c>
      <c r="D163" s="200" t="s">
        <v>215</v>
      </c>
      <c r="E163" s="201" t="s">
        <v>445</v>
      </c>
      <c r="F163" s="202" t="s">
        <v>446</v>
      </c>
      <c r="G163" s="203" t="s">
        <v>225</v>
      </c>
      <c r="H163" s="204">
        <v>2</v>
      </c>
      <c r="I163" s="205"/>
      <c r="J163" s="206">
        <f>ROUND(I163*H163,2)</f>
        <v>0</v>
      </c>
      <c r="K163" s="202" t="s">
        <v>182</v>
      </c>
      <c r="L163" s="207"/>
      <c r="M163" s="208" t="s">
        <v>19</v>
      </c>
      <c r="N163" s="209" t="s">
        <v>43</v>
      </c>
      <c r="O163" s="61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1" t="s">
        <v>219</v>
      </c>
      <c r="AT163" s="171" t="s">
        <v>215</v>
      </c>
      <c r="AU163" s="171" t="s">
        <v>72</v>
      </c>
      <c r="AY163" s="14" t="s">
        <v>184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4" t="s">
        <v>79</v>
      </c>
      <c r="BK163" s="172">
        <f>ROUND(I163*H163,2)</f>
        <v>0</v>
      </c>
      <c r="BL163" s="14" t="s">
        <v>183</v>
      </c>
      <c r="BM163" s="171" t="s">
        <v>844</v>
      </c>
    </row>
    <row r="164" spans="1:65" s="2" customFormat="1">
      <c r="A164" s="31"/>
      <c r="B164" s="32"/>
      <c r="C164" s="33"/>
      <c r="D164" s="173" t="s">
        <v>186</v>
      </c>
      <c r="E164" s="33"/>
      <c r="F164" s="174" t="s">
        <v>446</v>
      </c>
      <c r="G164" s="33"/>
      <c r="H164" s="33"/>
      <c r="I164" s="112"/>
      <c r="J164" s="33"/>
      <c r="K164" s="33"/>
      <c r="L164" s="36"/>
      <c r="M164" s="175"/>
      <c r="N164" s="176"/>
      <c r="O164" s="61"/>
      <c r="P164" s="61"/>
      <c r="Q164" s="61"/>
      <c r="R164" s="61"/>
      <c r="S164" s="61"/>
      <c r="T164" s="62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186</v>
      </c>
      <c r="AU164" s="14" t="s">
        <v>72</v>
      </c>
    </row>
    <row r="165" spans="1:65" s="2" customFormat="1" ht="21.75" customHeight="1">
      <c r="A165" s="31"/>
      <c r="B165" s="32"/>
      <c r="C165" s="160" t="s">
        <v>448</v>
      </c>
      <c r="D165" s="160" t="s">
        <v>178</v>
      </c>
      <c r="E165" s="161" t="s">
        <v>455</v>
      </c>
      <c r="F165" s="162" t="s">
        <v>456</v>
      </c>
      <c r="G165" s="163" t="s">
        <v>225</v>
      </c>
      <c r="H165" s="164">
        <v>1</v>
      </c>
      <c r="I165" s="165"/>
      <c r="J165" s="166">
        <f>ROUND(I165*H165,2)</f>
        <v>0</v>
      </c>
      <c r="K165" s="162" t="s">
        <v>182</v>
      </c>
      <c r="L165" s="36"/>
      <c r="M165" s="167" t="s">
        <v>19</v>
      </c>
      <c r="N165" s="168" t="s">
        <v>43</v>
      </c>
      <c r="O165" s="61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1" t="s">
        <v>183</v>
      </c>
      <c r="AT165" s="171" t="s">
        <v>178</v>
      </c>
      <c r="AU165" s="171" t="s">
        <v>72</v>
      </c>
      <c r="AY165" s="14" t="s">
        <v>184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79</v>
      </c>
      <c r="BK165" s="172">
        <f>ROUND(I165*H165,2)</f>
        <v>0</v>
      </c>
      <c r="BL165" s="14" t="s">
        <v>183</v>
      </c>
      <c r="BM165" s="171" t="s">
        <v>845</v>
      </c>
    </row>
    <row r="166" spans="1:65" s="2" customFormat="1" ht="29.25">
      <c r="A166" s="31"/>
      <c r="B166" s="32"/>
      <c r="C166" s="33"/>
      <c r="D166" s="173" t="s">
        <v>186</v>
      </c>
      <c r="E166" s="33"/>
      <c r="F166" s="174" t="s">
        <v>458</v>
      </c>
      <c r="G166" s="33"/>
      <c r="H166" s="33"/>
      <c r="I166" s="112"/>
      <c r="J166" s="33"/>
      <c r="K166" s="33"/>
      <c r="L166" s="36"/>
      <c r="M166" s="175"/>
      <c r="N166" s="176"/>
      <c r="O166" s="61"/>
      <c r="P166" s="61"/>
      <c r="Q166" s="61"/>
      <c r="R166" s="61"/>
      <c r="S166" s="61"/>
      <c r="T166" s="62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186</v>
      </c>
      <c r="AU166" s="14" t="s">
        <v>72</v>
      </c>
    </row>
    <row r="167" spans="1:65" s="2" customFormat="1" ht="29.25">
      <c r="A167" s="31"/>
      <c r="B167" s="32"/>
      <c r="C167" s="33"/>
      <c r="D167" s="173" t="s">
        <v>188</v>
      </c>
      <c r="E167" s="33"/>
      <c r="F167" s="177" t="s">
        <v>459</v>
      </c>
      <c r="G167" s="33"/>
      <c r="H167" s="33"/>
      <c r="I167" s="112"/>
      <c r="J167" s="33"/>
      <c r="K167" s="33"/>
      <c r="L167" s="36"/>
      <c r="M167" s="175"/>
      <c r="N167" s="176"/>
      <c r="O167" s="61"/>
      <c r="P167" s="61"/>
      <c r="Q167" s="61"/>
      <c r="R167" s="61"/>
      <c r="S167" s="61"/>
      <c r="T167" s="62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188</v>
      </c>
      <c r="AU167" s="14" t="s">
        <v>72</v>
      </c>
    </row>
    <row r="168" spans="1:65" s="2" customFormat="1" ht="21.75" customHeight="1">
      <c r="A168" s="31"/>
      <c r="B168" s="32"/>
      <c r="C168" s="160" t="s">
        <v>454</v>
      </c>
      <c r="D168" s="160" t="s">
        <v>178</v>
      </c>
      <c r="E168" s="161" t="s">
        <v>286</v>
      </c>
      <c r="F168" s="162" t="s">
        <v>287</v>
      </c>
      <c r="G168" s="163" t="s">
        <v>218</v>
      </c>
      <c r="H168" s="164">
        <v>7.8869999999999996</v>
      </c>
      <c r="I168" s="165"/>
      <c r="J168" s="166">
        <f>ROUND(I168*H168,2)</f>
        <v>0</v>
      </c>
      <c r="K168" s="162" t="s">
        <v>182</v>
      </c>
      <c r="L168" s="36"/>
      <c r="M168" s="167" t="s">
        <v>19</v>
      </c>
      <c r="N168" s="168" t="s">
        <v>43</v>
      </c>
      <c r="O168" s="61"/>
      <c r="P168" s="169">
        <f>O168*H168</f>
        <v>0</v>
      </c>
      <c r="Q168" s="169">
        <v>0</v>
      </c>
      <c r="R168" s="169">
        <f>Q168*H168</f>
        <v>0</v>
      </c>
      <c r="S168" s="169">
        <v>0</v>
      </c>
      <c r="T168" s="170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1" t="s">
        <v>288</v>
      </c>
      <c r="AT168" s="171" t="s">
        <v>178</v>
      </c>
      <c r="AU168" s="171" t="s">
        <v>72</v>
      </c>
      <c r="AY168" s="14" t="s">
        <v>184</v>
      </c>
      <c r="BE168" s="172">
        <f>IF(N168="základní",J168,0)</f>
        <v>0</v>
      </c>
      <c r="BF168" s="172">
        <f>IF(N168="snížená",J168,0)</f>
        <v>0</v>
      </c>
      <c r="BG168" s="172">
        <f>IF(N168="zákl. přenesená",J168,0)</f>
        <v>0</v>
      </c>
      <c r="BH168" s="172">
        <f>IF(N168="sníž. přenesená",J168,0)</f>
        <v>0</v>
      </c>
      <c r="BI168" s="172">
        <f>IF(N168="nulová",J168,0)</f>
        <v>0</v>
      </c>
      <c r="BJ168" s="14" t="s">
        <v>79</v>
      </c>
      <c r="BK168" s="172">
        <f>ROUND(I168*H168,2)</f>
        <v>0</v>
      </c>
      <c r="BL168" s="14" t="s">
        <v>288</v>
      </c>
      <c r="BM168" s="171" t="s">
        <v>846</v>
      </c>
    </row>
    <row r="169" spans="1:65" s="2" customFormat="1" ht="29.25">
      <c r="A169" s="31"/>
      <c r="B169" s="32"/>
      <c r="C169" s="33"/>
      <c r="D169" s="173" t="s">
        <v>186</v>
      </c>
      <c r="E169" s="33"/>
      <c r="F169" s="174" t="s">
        <v>290</v>
      </c>
      <c r="G169" s="33"/>
      <c r="H169" s="33"/>
      <c r="I169" s="112"/>
      <c r="J169" s="33"/>
      <c r="K169" s="33"/>
      <c r="L169" s="36"/>
      <c r="M169" s="175"/>
      <c r="N169" s="176"/>
      <c r="O169" s="61"/>
      <c r="P169" s="61"/>
      <c r="Q169" s="61"/>
      <c r="R169" s="61"/>
      <c r="S169" s="61"/>
      <c r="T169" s="62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186</v>
      </c>
      <c r="AU169" s="14" t="s">
        <v>72</v>
      </c>
    </row>
    <row r="170" spans="1:65" s="2" customFormat="1" ht="39">
      <c r="A170" s="31"/>
      <c r="B170" s="32"/>
      <c r="C170" s="33"/>
      <c r="D170" s="173" t="s">
        <v>188</v>
      </c>
      <c r="E170" s="33"/>
      <c r="F170" s="177" t="s">
        <v>291</v>
      </c>
      <c r="G170" s="33"/>
      <c r="H170" s="33"/>
      <c r="I170" s="112"/>
      <c r="J170" s="33"/>
      <c r="K170" s="33"/>
      <c r="L170" s="36"/>
      <c r="M170" s="175"/>
      <c r="N170" s="176"/>
      <c r="O170" s="61"/>
      <c r="P170" s="61"/>
      <c r="Q170" s="61"/>
      <c r="R170" s="61"/>
      <c r="S170" s="61"/>
      <c r="T170" s="62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188</v>
      </c>
      <c r="AU170" s="14" t="s">
        <v>72</v>
      </c>
    </row>
    <row r="171" spans="1:65" s="10" customFormat="1">
      <c r="B171" s="178"/>
      <c r="C171" s="179"/>
      <c r="D171" s="173" t="s">
        <v>190</v>
      </c>
      <c r="E171" s="180" t="s">
        <v>19</v>
      </c>
      <c r="F171" s="181" t="s">
        <v>847</v>
      </c>
      <c r="G171" s="179"/>
      <c r="H171" s="182">
        <v>7.8869999999999996</v>
      </c>
      <c r="I171" s="183"/>
      <c r="J171" s="179"/>
      <c r="K171" s="179"/>
      <c r="L171" s="184"/>
      <c r="M171" s="185"/>
      <c r="N171" s="186"/>
      <c r="O171" s="186"/>
      <c r="P171" s="186"/>
      <c r="Q171" s="186"/>
      <c r="R171" s="186"/>
      <c r="S171" s="186"/>
      <c r="T171" s="187"/>
      <c r="AT171" s="188" t="s">
        <v>190</v>
      </c>
      <c r="AU171" s="188" t="s">
        <v>72</v>
      </c>
      <c r="AV171" s="10" t="s">
        <v>81</v>
      </c>
      <c r="AW171" s="10" t="s">
        <v>33</v>
      </c>
      <c r="AX171" s="10" t="s">
        <v>79</v>
      </c>
      <c r="AY171" s="188" t="s">
        <v>184</v>
      </c>
    </row>
    <row r="172" spans="1:65" s="2" customFormat="1" ht="21.75" customHeight="1">
      <c r="A172" s="31"/>
      <c r="B172" s="32"/>
      <c r="C172" s="160" t="s">
        <v>460</v>
      </c>
      <c r="D172" s="160" t="s">
        <v>178</v>
      </c>
      <c r="E172" s="161" t="s">
        <v>307</v>
      </c>
      <c r="F172" s="162" t="s">
        <v>308</v>
      </c>
      <c r="G172" s="163" t="s">
        <v>218</v>
      </c>
      <c r="H172" s="164">
        <v>135.78</v>
      </c>
      <c r="I172" s="165"/>
      <c r="J172" s="166">
        <f>ROUND(I172*H172,2)</f>
        <v>0</v>
      </c>
      <c r="K172" s="162" t="s">
        <v>182</v>
      </c>
      <c r="L172" s="36"/>
      <c r="M172" s="167" t="s">
        <v>19</v>
      </c>
      <c r="N172" s="168" t="s">
        <v>43</v>
      </c>
      <c r="O172" s="61"/>
      <c r="P172" s="169">
        <f>O172*H172</f>
        <v>0</v>
      </c>
      <c r="Q172" s="169">
        <v>0</v>
      </c>
      <c r="R172" s="169">
        <f>Q172*H172</f>
        <v>0</v>
      </c>
      <c r="S172" s="169">
        <v>0</v>
      </c>
      <c r="T172" s="170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1" t="s">
        <v>288</v>
      </c>
      <c r="AT172" s="171" t="s">
        <v>178</v>
      </c>
      <c r="AU172" s="171" t="s">
        <v>72</v>
      </c>
      <c r="AY172" s="14" t="s">
        <v>184</v>
      </c>
      <c r="BE172" s="172">
        <f>IF(N172="základní",J172,0)</f>
        <v>0</v>
      </c>
      <c r="BF172" s="172">
        <f>IF(N172="snížená",J172,0)</f>
        <v>0</v>
      </c>
      <c r="BG172" s="172">
        <f>IF(N172="zákl. přenesená",J172,0)</f>
        <v>0</v>
      </c>
      <c r="BH172" s="172">
        <f>IF(N172="sníž. přenesená",J172,0)</f>
        <v>0</v>
      </c>
      <c r="BI172" s="172">
        <f>IF(N172="nulová",J172,0)</f>
        <v>0</v>
      </c>
      <c r="BJ172" s="14" t="s">
        <v>79</v>
      </c>
      <c r="BK172" s="172">
        <f>ROUND(I172*H172,2)</f>
        <v>0</v>
      </c>
      <c r="BL172" s="14" t="s">
        <v>288</v>
      </c>
      <c r="BM172" s="171" t="s">
        <v>848</v>
      </c>
    </row>
    <row r="173" spans="1:65" s="2" customFormat="1" ht="29.25">
      <c r="A173" s="31"/>
      <c r="B173" s="32"/>
      <c r="C173" s="33"/>
      <c r="D173" s="173" t="s">
        <v>186</v>
      </c>
      <c r="E173" s="33"/>
      <c r="F173" s="174" t="s">
        <v>310</v>
      </c>
      <c r="G173" s="33"/>
      <c r="H173" s="33"/>
      <c r="I173" s="112"/>
      <c r="J173" s="33"/>
      <c r="K173" s="33"/>
      <c r="L173" s="36"/>
      <c r="M173" s="175"/>
      <c r="N173" s="176"/>
      <c r="O173" s="61"/>
      <c r="P173" s="61"/>
      <c r="Q173" s="61"/>
      <c r="R173" s="61"/>
      <c r="S173" s="61"/>
      <c r="T173" s="62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186</v>
      </c>
      <c r="AU173" s="14" t="s">
        <v>72</v>
      </c>
    </row>
    <row r="174" spans="1:65" s="2" customFormat="1" ht="39">
      <c r="A174" s="31"/>
      <c r="B174" s="32"/>
      <c r="C174" s="33"/>
      <c r="D174" s="173" t="s">
        <v>188</v>
      </c>
      <c r="E174" s="33"/>
      <c r="F174" s="177" t="s">
        <v>311</v>
      </c>
      <c r="G174" s="33"/>
      <c r="H174" s="33"/>
      <c r="I174" s="112"/>
      <c r="J174" s="33"/>
      <c r="K174" s="33"/>
      <c r="L174" s="36"/>
      <c r="M174" s="175"/>
      <c r="N174" s="176"/>
      <c r="O174" s="61"/>
      <c r="P174" s="61"/>
      <c r="Q174" s="61"/>
      <c r="R174" s="61"/>
      <c r="S174" s="61"/>
      <c r="T174" s="62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188</v>
      </c>
      <c r="AU174" s="14" t="s">
        <v>72</v>
      </c>
    </row>
    <row r="175" spans="1:65" s="10" customFormat="1">
      <c r="B175" s="178"/>
      <c r="C175" s="179"/>
      <c r="D175" s="173" t="s">
        <v>190</v>
      </c>
      <c r="E175" s="180" t="s">
        <v>19</v>
      </c>
      <c r="F175" s="181" t="s">
        <v>849</v>
      </c>
      <c r="G175" s="179"/>
      <c r="H175" s="182">
        <v>135.78</v>
      </c>
      <c r="I175" s="183"/>
      <c r="J175" s="179"/>
      <c r="K175" s="179"/>
      <c r="L175" s="184"/>
      <c r="M175" s="185"/>
      <c r="N175" s="186"/>
      <c r="O175" s="186"/>
      <c r="P175" s="186"/>
      <c r="Q175" s="186"/>
      <c r="R175" s="186"/>
      <c r="S175" s="186"/>
      <c r="T175" s="187"/>
      <c r="AT175" s="188" t="s">
        <v>190</v>
      </c>
      <c r="AU175" s="188" t="s">
        <v>72</v>
      </c>
      <c r="AV175" s="10" t="s">
        <v>81</v>
      </c>
      <c r="AW175" s="10" t="s">
        <v>33</v>
      </c>
      <c r="AX175" s="10" t="s">
        <v>79</v>
      </c>
      <c r="AY175" s="188" t="s">
        <v>184</v>
      </c>
    </row>
    <row r="176" spans="1:65" s="2" customFormat="1" ht="21.75" customHeight="1">
      <c r="A176" s="31"/>
      <c r="B176" s="32"/>
      <c r="C176" s="160" t="s">
        <v>463</v>
      </c>
      <c r="D176" s="160" t="s">
        <v>178</v>
      </c>
      <c r="E176" s="161" t="s">
        <v>314</v>
      </c>
      <c r="F176" s="162" t="s">
        <v>315</v>
      </c>
      <c r="G176" s="163" t="s">
        <v>218</v>
      </c>
      <c r="H176" s="164">
        <v>7.8869999999999996</v>
      </c>
      <c r="I176" s="165"/>
      <c r="J176" s="166">
        <f>ROUND(I176*H176,2)</f>
        <v>0</v>
      </c>
      <c r="K176" s="162" t="s">
        <v>182</v>
      </c>
      <c r="L176" s="36"/>
      <c r="M176" s="167" t="s">
        <v>19</v>
      </c>
      <c r="N176" s="168" t="s">
        <v>43</v>
      </c>
      <c r="O176" s="61"/>
      <c r="P176" s="169">
        <f>O176*H176</f>
        <v>0</v>
      </c>
      <c r="Q176" s="169">
        <v>0</v>
      </c>
      <c r="R176" s="169">
        <f>Q176*H176</f>
        <v>0</v>
      </c>
      <c r="S176" s="169">
        <v>0</v>
      </c>
      <c r="T176" s="170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71" t="s">
        <v>288</v>
      </c>
      <c r="AT176" s="171" t="s">
        <v>178</v>
      </c>
      <c r="AU176" s="171" t="s">
        <v>72</v>
      </c>
      <c r="AY176" s="14" t="s">
        <v>184</v>
      </c>
      <c r="BE176" s="172">
        <f>IF(N176="základní",J176,0)</f>
        <v>0</v>
      </c>
      <c r="BF176" s="172">
        <f>IF(N176="snížená",J176,0)</f>
        <v>0</v>
      </c>
      <c r="BG176" s="172">
        <f>IF(N176="zákl. přenesená",J176,0)</f>
        <v>0</v>
      </c>
      <c r="BH176" s="172">
        <f>IF(N176="sníž. přenesená",J176,0)</f>
        <v>0</v>
      </c>
      <c r="BI176" s="172">
        <f>IF(N176="nulová",J176,0)</f>
        <v>0</v>
      </c>
      <c r="BJ176" s="14" t="s">
        <v>79</v>
      </c>
      <c r="BK176" s="172">
        <f>ROUND(I176*H176,2)</f>
        <v>0</v>
      </c>
      <c r="BL176" s="14" t="s">
        <v>288</v>
      </c>
      <c r="BM176" s="171" t="s">
        <v>850</v>
      </c>
    </row>
    <row r="177" spans="1:65" s="2" customFormat="1" ht="29.25">
      <c r="A177" s="31"/>
      <c r="B177" s="32"/>
      <c r="C177" s="33"/>
      <c r="D177" s="173" t="s">
        <v>186</v>
      </c>
      <c r="E177" s="33"/>
      <c r="F177" s="174" t="s">
        <v>317</v>
      </c>
      <c r="G177" s="33"/>
      <c r="H177" s="33"/>
      <c r="I177" s="112"/>
      <c r="J177" s="33"/>
      <c r="K177" s="33"/>
      <c r="L177" s="36"/>
      <c r="M177" s="175"/>
      <c r="N177" s="176"/>
      <c r="O177" s="61"/>
      <c r="P177" s="61"/>
      <c r="Q177" s="61"/>
      <c r="R177" s="61"/>
      <c r="S177" s="61"/>
      <c r="T177" s="62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186</v>
      </c>
      <c r="AU177" s="14" t="s">
        <v>72</v>
      </c>
    </row>
    <row r="178" spans="1:65" s="2" customFormat="1" ht="39">
      <c r="A178" s="31"/>
      <c r="B178" s="32"/>
      <c r="C178" s="33"/>
      <c r="D178" s="173" t="s">
        <v>188</v>
      </c>
      <c r="E178" s="33"/>
      <c r="F178" s="177" t="s">
        <v>311</v>
      </c>
      <c r="G178" s="33"/>
      <c r="H178" s="33"/>
      <c r="I178" s="112"/>
      <c r="J178" s="33"/>
      <c r="K178" s="33"/>
      <c r="L178" s="36"/>
      <c r="M178" s="175"/>
      <c r="N178" s="176"/>
      <c r="O178" s="61"/>
      <c r="P178" s="61"/>
      <c r="Q178" s="61"/>
      <c r="R178" s="61"/>
      <c r="S178" s="61"/>
      <c r="T178" s="62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188</v>
      </c>
      <c r="AU178" s="14" t="s">
        <v>72</v>
      </c>
    </row>
    <row r="179" spans="1:65" s="10" customFormat="1">
      <c r="B179" s="178"/>
      <c r="C179" s="179"/>
      <c r="D179" s="173" t="s">
        <v>190</v>
      </c>
      <c r="E179" s="180" t="s">
        <v>19</v>
      </c>
      <c r="F179" s="181" t="s">
        <v>847</v>
      </c>
      <c r="G179" s="179"/>
      <c r="H179" s="182">
        <v>7.8869999999999996</v>
      </c>
      <c r="I179" s="183"/>
      <c r="J179" s="179"/>
      <c r="K179" s="179"/>
      <c r="L179" s="184"/>
      <c r="M179" s="185"/>
      <c r="N179" s="186"/>
      <c r="O179" s="186"/>
      <c r="P179" s="186"/>
      <c r="Q179" s="186"/>
      <c r="R179" s="186"/>
      <c r="S179" s="186"/>
      <c r="T179" s="187"/>
      <c r="AT179" s="188" t="s">
        <v>190</v>
      </c>
      <c r="AU179" s="188" t="s">
        <v>72</v>
      </c>
      <c r="AV179" s="10" t="s">
        <v>81</v>
      </c>
      <c r="AW179" s="10" t="s">
        <v>33</v>
      </c>
      <c r="AX179" s="10" t="s">
        <v>79</v>
      </c>
      <c r="AY179" s="188" t="s">
        <v>184</v>
      </c>
    </row>
    <row r="180" spans="1:65" s="2" customFormat="1" ht="21.75" customHeight="1">
      <c r="A180" s="31"/>
      <c r="B180" s="32"/>
      <c r="C180" s="160" t="s">
        <v>466</v>
      </c>
      <c r="D180" s="160" t="s">
        <v>178</v>
      </c>
      <c r="E180" s="161" t="s">
        <v>319</v>
      </c>
      <c r="F180" s="162" t="s">
        <v>320</v>
      </c>
      <c r="G180" s="163" t="s">
        <v>218</v>
      </c>
      <c r="H180" s="164">
        <v>135.78</v>
      </c>
      <c r="I180" s="165"/>
      <c r="J180" s="166">
        <f>ROUND(I180*H180,2)</f>
        <v>0</v>
      </c>
      <c r="K180" s="162" t="s">
        <v>182</v>
      </c>
      <c r="L180" s="36"/>
      <c r="M180" s="167" t="s">
        <v>19</v>
      </c>
      <c r="N180" s="168" t="s">
        <v>43</v>
      </c>
      <c r="O180" s="61"/>
      <c r="P180" s="169">
        <f>O180*H180</f>
        <v>0</v>
      </c>
      <c r="Q180" s="169">
        <v>0</v>
      </c>
      <c r="R180" s="169">
        <f>Q180*H180</f>
        <v>0</v>
      </c>
      <c r="S180" s="169">
        <v>0</v>
      </c>
      <c r="T180" s="170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71" t="s">
        <v>288</v>
      </c>
      <c r="AT180" s="171" t="s">
        <v>178</v>
      </c>
      <c r="AU180" s="171" t="s">
        <v>72</v>
      </c>
      <c r="AY180" s="14" t="s">
        <v>184</v>
      </c>
      <c r="BE180" s="172">
        <f>IF(N180="základní",J180,0)</f>
        <v>0</v>
      </c>
      <c r="BF180" s="172">
        <f>IF(N180="snížená",J180,0)</f>
        <v>0</v>
      </c>
      <c r="BG180" s="172">
        <f>IF(N180="zákl. přenesená",J180,0)</f>
        <v>0</v>
      </c>
      <c r="BH180" s="172">
        <f>IF(N180="sníž. přenesená",J180,0)</f>
        <v>0</v>
      </c>
      <c r="BI180" s="172">
        <f>IF(N180="nulová",J180,0)</f>
        <v>0</v>
      </c>
      <c r="BJ180" s="14" t="s">
        <v>79</v>
      </c>
      <c r="BK180" s="172">
        <f>ROUND(I180*H180,2)</f>
        <v>0</v>
      </c>
      <c r="BL180" s="14" t="s">
        <v>288</v>
      </c>
      <c r="BM180" s="171" t="s">
        <v>851</v>
      </c>
    </row>
    <row r="181" spans="1:65" s="2" customFormat="1" ht="68.25">
      <c r="A181" s="31"/>
      <c r="B181" s="32"/>
      <c r="C181" s="33"/>
      <c r="D181" s="173" t="s">
        <v>186</v>
      </c>
      <c r="E181" s="33"/>
      <c r="F181" s="174" t="s">
        <v>322</v>
      </c>
      <c r="G181" s="33"/>
      <c r="H181" s="33"/>
      <c r="I181" s="112"/>
      <c r="J181" s="33"/>
      <c r="K181" s="33"/>
      <c r="L181" s="36"/>
      <c r="M181" s="175"/>
      <c r="N181" s="176"/>
      <c r="O181" s="61"/>
      <c r="P181" s="61"/>
      <c r="Q181" s="61"/>
      <c r="R181" s="61"/>
      <c r="S181" s="61"/>
      <c r="T181" s="62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186</v>
      </c>
      <c r="AU181" s="14" t="s">
        <v>72</v>
      </c>
    </row>
    <row r="182" spans="1:65" s="2" customFormat="1" ht="68.25">
      <c r="A182" s="31"/>
      <c r="B182" s="32"/>
      <c r="C182" s="33"/>
      <c r="D182" s="173" t="s">
        <v>188</v>
      </c>
      <c r="E182" s="33"/>
      <c r="F182" s="177" t="s">
        <v>323</v>
      </c>
      <c r="G182" s="33"/>
      <c r="H182" s="33"/>
      <c r="I182" s="112"/>
      <c r="J182" s="33"/>
      <c r="K182" s="33"/>
      <c r="L182" s="36"/>
      <c r="M182" s="175"/>
      <c r="N182" s="176"/>
      <c r="O182" s="61"/>
      <c r="P182" s="61"/>
      <c r="Q182" s="61"/>
      <c r="R182" s="61"/>
      <c r="S182" s="61"/>
      <c r="T182" s="62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188</v>
      </c>
      <c r="AU182" s="14" t="s">
        <v>72</v>
      </c>
    </row>
    <row r="183" spans="1:65" s="10" customFormat="1">
      <c r="B183" s="178"/>
      <c r="C183" s="179"/>
      <c r="D183" s="173" t="s">
        <v>190</v>
      </c>
      <c r="E183" s="180" t="s">
        <v>19</v>
      </c>
      <c r="F183" s="181" t="s">
        <v>849</v>
      </c>
      <c r="G183" s="179"/>
      <c r="H183" s="182">
        <v>135.78</v>
      </c>
      <c r="I183" s="183"/>
      <c r="J183" s="179"/>
      <c r="K183" s="179"/>
      <c r="L183" s="184"/>
      <c r="M183" s="185"/>
      <c r="N183" s="186"/>
      <c r="O183" s="186"/>
      <c r="P183" s="186"/>
      <c r="Q183" s="186"/>
      <c r="R183" s="186"/>
      <c r="S183" s="186"/>
      <c r="T183" s="187"/>
      <c r="AT183" s="188" t="s">
        <v>190</v>
      </c>
      <c r="AU183" s="188" t="s">
        <v>72</v>
      </c>
      <c r="AV183" s="10" t="s">
        <v>81</v>
      </c>
      <c r="AW183" s="10" t="s">
        <v>33</v>
      </c>
      <c r="AX183" s="10" t="s">
        <v>79</v>
      </c>
      <c r="AY183" s="188" t="s">
        <v>184</v>
      </c>
    </row>
    <row r="184" spans="1:65" s="2" customFormat="1" ht="21.75" customHeight="1">
      <c r="A184" s="31"/>
      <c r="B184" s="32"/>
      <c r="C184" s="160" t="s">
        <v>469</v>
      </c>
      <c r="D184" s="160" t="s">
        <v>178</v>
      </c>
      <c r="E184" s="161" t="s">
        <v>473</v>
      </c>
      <c r="F184" s="162" t="s">
        <v>474</v>
      </c>
      <c r="G184" s="163" t="s">
        <v>218</v>
      </c>
      <c r="H184" s="164">
        <v>91.426000000000002</v>
      </c>
      <c r="I184" s="165"/>
      <c r="J184" s="166">
        <f>ROUND(I184*H184,2)</f>
        <v>0</v>
      </c>
      <c r="K184" s="162" t="s">
        <v>182</v>
      </c>
      <c r="L184" s="36"/>
      <c r="M184" s="167" t="s">
        <v>19</v>
      </c>
      <c r="N184" s="168" t="s">
        <v>43</v>
      </c>
      <c r="O184" s="61"/>
      <c r="P184" s="169">
        <f>O184*H184</f>
        <v>0</v>
      </c>
      <c r="Q184" s="169">
        <v>0</v>
      </c>
      <c r="R184" s="169">
        <f>Q184*H184</f>
        <v>0</v>
      </c>
      <c r="S184" s="169">
        <v>0</v>
      </c>
      <c r="T184" s="170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71" t="s">
        <v>288</v>
      </c>
      <c r="AT184" s="171" t="s">
        <v>178</v>
      </c>
      <c r="AU184" s="171" t="s">
        <v>72</v>
      </c>
      <c r="AY184" s="14" t="s">
        <v>184</v>
      </c>
      <c r="BE184" s="172">
        <f>IF(N184="základní",J184,0)</f>
        <v>0</v>
      </c>
      <c r="BF184" s="172">
        <f>IF(N184="snížená",J184,0)</f>
        <v>0</v>
      </c>
      <c r="BG184" s="172">
        <f>IF(N184="zákl. přenesená",J184,0)</f>
        <v>0</v>
      </c>
      <c r="BH184" s="172">
        <f>IF(N184="sníž. přenesená",J184,0)</f>
        <v>0</v>
      </c>
      <c r="BI184" s="172">
        <f>IF(N184="nulová",J184,0)</f>
        <v>0</v>
      </c>
      <c r="BJ184" s="14" t="s">
        <v>79</v>
      </c>
      <c r="BK184" s="172">
        <f>ROUND(I184*H184,2)</f>
        <v>0</v>
      </c>
      <c r="BL184" s="14" t="s">
        <v>288</v>
      </c>
      <c r="BM184" s="171" t="s">
        <v>852</v>
      </c>
    </row>
    <row r="185" spans="1:65" s="2" customFormat="1" ht="68.25">
      <c r="A185" s="31"/>
      <c r="B185" s="32"/>
      <c r="C185" s="33"/>
      <c r="D185" s="173" t="s">
        <v>186</v>
      </c>
      <c r="E185" s="33"/>
      <c r="F185" s="174" t="s">
        <v>476</v>
      </c>
      <c r="G185" s="33"/>
      <c r="H185" s="33"/>
      <c r="I185" s="112"/>
      <c r="J185" s="33"/>
      <c r="K185" s="33"/>
      <c r="L185" s="36"/>
      <c r="M185" s="175"/>
      <c r="N185" s="176"/>
      <c r="O185" s="61"/>
      <c r="P185" s="61"/>
      <c r="Q185" s="61"/>
      <c r="R185" s="61"/>
      <c r="S185" s="61"/>
      <c r="T185" s="62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186</v>
      </c>
      <c r="AU185" s="14" t="s">
        <v>72</v>
      </c>
    </row>
    <row r="186" spans="1:65" s="2" customFormat="1" ht="68.25">
      <c r="A186" s="31"/>
      <c r="B186" s="32"/>
      <c r="C186" s="33"/>
      <c r="D186" s="173" t="s">
        <v>188</v>
      </c>
      <c r="E186" s="33"/>
      <c r="F186" s="177" t="s">
        <v>323</v>
      </c>
      <c r="G186" s="33"/>
      <c r="H186" s="33"/>
      <c r="I186" s="112"/>
      <c r="J186" s="33"/>
      <c r="K186" s="33"/>
      <c r="L186" s="36"/>
      <c r="M186" s="175"/>
      <c r="N186" s="176"/>
      <c r="O186" s="61"/>
      <c r="P186" s="61"/>
      <c r="Q186" s="61"/>
      <c r="R186" s="61"/>
      <c r="S186" s="61"/>
      <c r="T186" s="62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188</v>
      </c>
      <c r="AU186" s="14" t="s">
        <v>72</v>
      </c>
    </row>
    <row r="187" spans="1:65" s="10" customFormat="1">
      <c r="B187" s="178"/>
      <c r="C187" s="179"/>
      <c r="D187" s="173" t="s">
        <v>190</v>
      </c>
      <c r="E187" s="180" t="s">
        <v>19</v>
      </c>
      <c r="F187" s="181" t="s">
        <v>853</v>
      </c>
      <c r="G187" s="179"/>
      <c r="H187" s="182">
        <v>91.426000000000002</v>
      </c>
      <c r="I187" s="183"/>
      <c r="J187" s="179"/>
      <c r="K187" s="179"/>
      <c r="L187" s="184"/>
      <c r="M187" s="185"/>
      <c r="N187" s="186"/>
      <c r="O187" s="186"/>
      <c r="P187" s="186"/>
      <c r="Q187" s="186"/>
      <c r="R187" s="186"/>
      <c r="S187" s="186"/>
      <c r="T187" s="187"/>
      <c r="AT187" s="188" t="s">
        <v>190</v>
      </c>
      <c r="AU187" s="188" t="s">
        <v>72</v>
      </c>
      <c r="AV187" s="10" t="s">
        <v>81</v>
      </c>
      <c r="AW187" s="10" t="s">
        <v>33</v>
      </c>
      <c r="AX187" s="10" t="s">
        <v>79</v>
      </c>
      <c r="AY187" s="188" t="s">
        <v>184</v>
      </c>
    </row>
    <row r="188" spans="1:65" s="2" customFormat="1" ht="33" customHeight="1">
      <c r="A188" s="31"/>
      <c r="B188" s="32"/>
      <c r="C188" s="160" t="s">
        <v>472</v>
      </c>
      <c r="D188" s="160" t="s">
        <v>178</v>
      </c>
      <c r="E188" s="161" t="s">
        <v>479</v>
      </c>
      <c r="F188" s="162" t="s">
        <v>480</v>
      </c>
      <c r="G188" s="163" t="s">
        <v>218</v>
      </c>
      <c r="H188" s="164">
        <v>7.8869999999999996</v>
      </c>
      <c r="I188" s="165"/>
      <c r="J188" s="166">
        <f>ROUND(I188*H188,2)</f>
        <v>0</v>
      </c>
      <c r="K188" s="162" t="s">
        <v>182</v>
      </c>
      <c r="L188" s="36"/>
      <c r="M188" s="167" t="s">
        <v>19</v>
      </c>
      <c r="N188" s="168" t="s">
        <v>43</v>
      </c>
      <c r="O188" s="61"/>
      <c r="P188" s="169">
        <f>O188*H188</f>
        <v>0</v>
      </c>
      <c r="Q188" s="169">
        <v>0</v>
      </c>
      <c r="R188" s="169">
        <f>Q188*H188</f>
        <v>0</v>
      </c>
      <c r="S188" s="169">
        <v>0</v>
      </c>
      <c r="T188" s="170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71" t="s">
        <v>288</v>
      </c>
      <c r="AT188" s="171" t="s">
        <v>178</v>
      </c>
      <c r="AU188" s="171" t="s">
        <v>72</v>
      </c>
      <c r="AY188" s="14" t="s">
        <v>184</v>
      </c>
      <c r="BE188" s="172">
        <f>IF(N188="základní",J188,0)</f>
        <v>0</v>
      </c>
      <c r="BF188" s="172">
        <f>IF(N188="snížená",J188,0)</f>
        <v>0</v>
      </c>
      <c r="BG188" s="172">
        <f>IF(N188="zákl. přenesená",J188,0)</f>
        <v>0</v>
      </c>
      <c r="BH188" s="172">
        <f>IF(N188="sníž. přenesená",J188,0)</f>
        <v>0</v>
      </c>
      <c r="BI188" s="172">
        <f>IF(N188="nulová",J188,0)</f>
        <v>0</v>
      </c>
      <c r="BJ188" s="14" t="s">
        <v>79</v>
      </c>
      <c r="BK188" s="172">
        <f>ROUND(I188*H188,2)</f>
        <v>0</v>
      </c>
      <c r="BL188" s="14" t="s">
        <v>288</v>
      </c>
      <c r="BM188" s="171" t="s">
        <v>854</v>
      </c>
    </row>
    <row r="189" spans="1:65" s="2" customFormat="1" ht="68.25">
      <c r="A189" s="31"/>
      <c r="B189" s="32"/>
      <c r="C189" s="33"/>
      <c r="D189" s="173" t="s">
        <v>186</v>
      </c>
      <c r="E189" s="33"/>
      <c r="F189" s="174" t="s">
        <v>482</v>
      </c>
      <c r="G189" s="33"/>
      <c r="H189" s="33"/>
      <c r="I189" s="112"/>
      <c r="J189" s="33"/>
      <c r="K189" s="33"/>
      <c r="L189" s="36"/>
      <c r="M189" s="175"/>
      <c r="N189" s="176"/>
      <c r="O189" s="61"/>
      <c r="P189" s="61"/>
      <c r="Q189" s="61"/>
      <c r="R189" s="61"/>
      <c r="S189" s="61"/>
      <c r="T189" s="62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186</v>
      </c>
      <c r="AU189" s="14" t="s">
        <v>72</v>
      </c>
    </row>
    <row r="190" spans="1:65" s="2" customFormat="1" ht="68.25">
      <c r="A190" s="31"/>
      <c r="B190" s="32"/>
      <c r="C190" s="33"/>
      <c r="D190" s="173" t="s">
        <v>188</v>
      </c>
      <c r="E190" s="33"/>
      <c r="F190" s="177" t="s">
        <v>323</v>
      </c>
      <c r="G190" s="33"/>
      <c r="H190" s="33"/>
      <c r="I190" s="112"/>
      <c r="J190" s="33"/>
      <c r="K190" s="33"/>
      <c r="L190" s="36"/>
      <c r="M190" s="175"/>
      <c r="N190" s="176"/>
      <c r="O190" s="61"/>
      <c r="P190" s="61"/>
      <c r="Q190" s="61"/>
      <c r="R190" s="61"/>
      <c r="S190" s="61"/>
      <c r="T190" s="62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188</v>
      </c>
      <c r="AU190" s="14" t="s">
        <v>72</v>
      </c>
    </row>
    <row r="191" spans="1:65" s="10" customFormat="1">
      <c r="B191" s="178"/>
      <c r="C191" s="179"/>
      <c r="D191" s="173" t="s">
        <v>190</v>
      </c>
      <c r="E191" s="180" t="s">
        <v>19</v>
      </c>
      <c r="F191" s="181" t="s">
        <v>855</v>
      </c>
      <c r="G191" s="179"/>
      <c r="H191" s="182">
        <v>7.8869999999999996</v>
      </c>
      <c r="I191" s="183"/>
      <c r="J191" s="179"/>
      <c r="K191" s="179"/>
      <c r="L191" s="184"/>
      <c r="M191" s="185"/>
      <c r="N191" s="186"/>
      <c r="O191" s="186"/>
      <c r="P191" s="186"/>
      <c r="Q191" s="186"/>
      <c r="R191" s="186"/>
      <c r="S191" s="186"/>
      <c r="T191" s="187"/>
      <c r="AT191" s="188" t="s">
        <v>190</v>
      </c>
      <c r="AU191" s="188" t="s">
        <v>72</v>
      </c>
      <c r="AV191" s="10" t="s">
        <v>81</v>
      </c>
      <c r="AW191" s="10" t="s">
        <v>33</v>
      </c>
      <c r="AX191" s="10" t="s">
        <v>79</v>
      </c>
      <c r="AY191" s="188" t="s">
        <v>184</v>
      </c>
    </row>
    <row r="192" spans="1:65" s="2" customFormat="1" ht="21.75" customHeight="1">
      <c r="A192" s="31"/>
      <c r="B192" s="32"/>
      <c r="C192" s="160" t="s">
        <v>478</v>
      </c>
      <c r="D192" s="160" t="s">
        <v>178</v>
      </c>
      <c r="E192" s="161" t="s">
        <v>485</v>
      </c>
      <c r="F192" s="162" t="s">
        <v>486</v>
      </c>
      <c r="G192" s="163" t="s">
        <v>218</v>
      </c>
      <c r="H192" s="164">
        <v>1.1000000000000001</v>
      </c>
      <c r="I192" s="165"/>
      <c r="J192" s="166">
        <f>ROUND(I192*H192,2)</f>
        <v>0</v>
      </c>
      <c r="K192" s="162" t="s">
        <v>182</v>
      </c>
      <c r="L192" s="36"/>
      <c r="M192" s="167" t="s">
        <v>19</v>
      </c>
      <c r="N192" s="168" t="s">
        <v>43</v>
      </c>
      <c r="O192" s="61"/>
      <c r="P192" s="169">
        <f>O192*H192</f>
        <v>0</v>
      </c>
      <c r="Q192" s="169">
        <v>0</v>
      </c>
      <c r="R192" s="169">
        <f>Q192*H192</f>
        <v>0</v>
      </c>
      <c r="S192" s="169">
        <v>0</v>
      </c>
      <c r="T192" s="170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71" t="s">
        <v>288</v>
      </c>
      <c r="AT192" s="171" t="s">
        <v>178</v>
      </c>
      <c r="AU192" s="171" t="s">
        <v>72</v>
      </c>
      <c r="AY192" s="14" t="s">
        <v>184</v>
      </c>
      <c r="BE192" s="172">
        <f>IF(N192="základní",J192,0)</f>
        <v>0</v>
      </c>
      <c r="BF192" s="172">
        <f>IF(N192="snížená",J192,0)</f>
        <v>0</v>
      </c>
      <c r="BG192" s="172">
        <f>IF(N192="zákl. přenesená",J192,0)</f>
        <v>0</v>
      </c>
      <c r="BH192" s="172">
        <f>IF(N192="sníž. přenesená",J192,0)</f>
        <v>0</v>
      </c>
      <c r="BI192" s="172">
        <f>IF(N192="nulová",J192,0)</f>
        <v>0</v>
      </c>
      <c r="BJ192" s="14" t="s">
        <v>79</v>
      </c>
      <c r="BK192" s="172">
        <f>ROUND(I192*H192,2)</f>
        <v>0</v>
      </c>
      <c r="BL192" s="14" t="s">
        <v>288</v>
      </c>
      <c r="BM192" s="171" t="s">
        <v>856</v>
      </c>
    </row>
    <row r="193" spans="1:51" s="2" customFormat="1" ht="68.25">
      <c r="A193" s="31"/>
      <c r="B193" s="32"/>
      <c r="C193" s="33"/>
      <c r="D193" s="173" t="s">
        <v>186</v>
      </c>
      <c r="E193" s="33"/>
      <c r="F193" s="174" t="s">
        <v>488</v>
      </c>
      <c r="G193" s="33"/>
      <c r="H193" s="33"/>
      <c r="I193" s="112"/>
      <c r="J193" s="33"/>
      <c r="K193" s="33"/>
      <c r="L193" s="36"/>
      <c r="M193" s="175"/>
      <c r="N193" s="176"/>
      <c r="O193" s="61"/>
      <c r="P193" s="61"/>
      <c r="Q193" s="61"/>
      <c r="R193" s="61"/>
      <c r="S193" s="61"/>
      <c r="T193" s="62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186</v>
      </c>
      <c r="AU193" s="14" t="s">
        <v>72</v>
      </c>
    </row>
    <row r="194" spans="1:51" s="2" customFormat="1" ht="68.25">
      <c r="A194" s="31"/>
      <c r="B194" s="32"/>
      <c r="C194" s="33"/>
      <c r="D194" s="173" t="s">
        <v>188</v>
      </c>
      <c r="E194" s="33"/>
      <c r="F194" s="177" t="s">
        <v>323</v>
      </c>
      <c r="G194" s="33"/>
      <c r="H194" s="33"/>
      <c r="I194" s="112"/>
      <c r="J194" s="33"/>
      <c r="K194" s="33"/>
      <c r="L194" s="36"/>
      <c r="M194" s="175"/>
      <c r="N194" s="176"/>
      <c r="O194" s="61"/>
      <c r="P194" s="61"/>
      <c r="Q194" s="61"/>
      <c r="R194" s="61"/>
      <c r="S194" s="61"/>
      <c r="T194" s="62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188</v>
      </c>
      <c r="AU194" s="14" t="s">
        <v>72</v>
      </c>
    </row>
    <row r="195" spans="1:51" s="10" customFormat="1">
      <c r="B195" s="178"/>
      <c r="C195" s="179"/>
      <c r="D195" s="173" t="s">
        <v>190</v>
      </c>
      <c r="E195" s="180" t="s">
        <v>19</v>
      </c>
      <c r="F195" s="181" t="s">
        <v>732</v>
      </c>
      <c r="G195" s="179"/>
      <c r="H195" s="182">
        <v>1.1000000000000001</v>
      </c>
      <c r="I195" s="183"/>
      <c r="J195" s="179"/>
      <c r="K195" s="179"/>
      <c r="L195" s="184"/>
      <c r="M195" s="210"/>
      <c r="N195" s="211"/>
      <c r="O195" s="211"/>
      <c r="P195" s="211"/>
      <c r="Q195" s="211"/>
      <c r="R195" s="211"/>
      <c r="S195" s="211"/>
      <c r="T195" s="212"/>
      <c r="AT195" s="188" t="s">
        <v>190</v>
      </c>
      <c r="AU195" s="188" t="s">
        <v>72</v>
      </c>
      <c r="AV195" s="10" t="s">
        <v>81</v>
      </c>
      <c r="AW195" s="10" t="s">
        <v>33</v>
      </c>
      <c r="AX195" s="10" t="s">
        <v>79</v>
      </c>
      <c r="AY195" s="188" t="s">
        <v>184</v>
      </c>
    </row>
    <row r="196" spans="1:51" s="2" customFormat="1" ht="6.95" customHeight="1">
      <c r="A196" s="31"/>
      <c r="B196" s="44"/>
      <c r="C196" s="45"/>
      <c r="D196" s="45"/>
      <c r="E196" s="45"/>
      <c r="F196" s="45"/>
      <c r="G196" s="45"/>
      <c r="H196" s="45"/>
      <c r="I196" s="139"/>
      <c r="J196" s="45"/>
      <c r="K196" s="45"/>
      <c r="L196" s="36"/>
      <c r="M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</row>
  </sheetData>
  <sheetProtection algorithmName="SHA-512" hashValue="IcVgKZT/v+ztd3OKFAV/6T5TWPbnPeCpqfCwPMLW0lo5AGE2Oo2zM6WuCljKZ8VyQizSG3zZ063zY2ZeZK2/1g==" saltValue="xnFgg0b5/O4RWhkvWkRvChaGkf4DnSJkqSxaMu4ajO5dQHe0OKNWLCBy6SBEh8ESkYyiXBmFhZnO5urM3rI6Aw==" spinCount="100000" sheet="1" objects="1" scenarios="1" formatColumns="0" formatRows="0" autoFilter="0"/>
  <autoFilter ref="C84:K195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topLeftCell="A55" workbookViewId="0">
      <selection activeCell="H88" sqref="H8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136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808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857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ROUND((SUM(BE85:BE89)),  2)</f>
        <v>0</v>
      </c>
      <c r="G35" s="31"/>
      <c r="H35" s="31"/>
      <c r="I35" s="128">
        <v>0.21</v>
      </c>
      <c r="J35" s="127">
        <f>ROUND(((SUM(BE85:BE89))*I35),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ROUND((SUM(BF85:BF89)),  2)</f>
        <v>0</v>
      </c>
      <c r="G36" s="31"/>
      <c r="H36" s="31"/>
      <c r="I36" s="128">
        <v>0.15</v>
      </c>
      <c r="J36" s="127">
        <f>ROUND(((SUM(BF85:BF89))*I36),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ROUND((SUM(BG85:BG89)),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ROUND((SUM(BH85:BH89)),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ROUND((SUM(BI85:BI89)),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808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7.2 - Materiál objednatele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808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7.2 - Materiál objednatele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SUM(P86:P89)</f>
        <v>0</v>
      </c>
      <c r="Q85" s="69"/>
      <c r="R85" s="157">
        <f>SUM(R86:R89)</f>
        <v>7.9599250000000001</v>
      </c>
      <c r="S85" s="69"/>
      <c r="T85" s="158">
        <f>SUM(T86:T89)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SUM(BK86:BK89)</f>
        <v>0</v>
      </c>
    </row>
    <row r="86" spans="1:65" s="2" customFormat="1" ht="21.75" customHeight="1">
      <c r="A86" s="31"/>
      <c r="B86" s="32"/>
      <c r="C86" s="200" t="s">
        <v>79</v>
      </c>
      <c r="D86" s="200" t="s">
        <v>215</v>
      </c>
      <c r="E86" s="201" t="s">
        <v>492</v>
      </c>
      <c r="F86" s="202" t="s">
        <v>493</v>
      </c>
      <c r="G86" s="203" t="s">
        <v>196</v>
      </c>
      <c r="H86" s="204">
        <v>8.3350000000000009</v>
      </c>
      <c r="I86" s="205"/>
      <c r="J86" s="206">
        <f>ROUND(I86*H86,2)</f>
        <v>0</v>
      </c>
      <c r="K86" s="202" t="s">
        <v>182</v>
      </c>
      <c r="L86" s="207"/>
      <c r="M86" s="208" t="s">
        <v>19</v>
      </c>
      <c r="N86" s="209" t="s">
        <v>43</v>
      </c>
      <c r="O86" s="61"/>
      <c r="P86" s="169">
        <f>O86*H86</f>
        <v>0</v>
      </c>
      <c r="Q86" s="169">
        <v>0.95499999999999996</v>
      </c>
      <c r="R86" s="169">
        <f>Q86*H86</f>
        <v>7.9599250000000001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219</v>
      </c>
      <c r="AT86" s="171" t="s">
        <v>215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858</v>
      </c>
    </row>
    <row r="87" spans="1:65" s="2" customFormat="1">
      <c r="A87" s="31"/>
      <c r="B87" s="32"/>
      <c r="C87" s="33"/>
      <c r="D87" s="173" t="s">
        <v>186</v>
      </c>
      <c r="E87" s="33"/>
      <c r="F87" s="174" t="s">
        <v>493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1.75" customHeight="1">
      <c r="A88" s="31"/>
      <c r="B88" s="32"/>
      <c r="C88" s="200" t="s">
        <v>81</v>
      </c>
      <c r="D88" s="200" t="s">
        <v>215</v>
      </c>
      <c r="E88" s="201" t="s">
        <v>332</v>
      </c>
      <c r="F88" s="202" t="s">
        <v>333</v>
      </c>
      <c r="G88" s="203" t="s">
        <v>225</v>
      </c>
      <c r="H88" s="204">
        <v>43</v>
      </c>
      <c r="I88" s="205"/>
      <c r="J88" s="206">
        <f>ROUND(I88*H88,2)</f>
        <v>0</v>
      </c>
      <c r="K88" s="202" t="s">
        <v>182</v>
      </c>
      <c r="L88" s="207"/>
      <c r="M88" s="208" t="s">
        <v>19</v>
      </c>
      <c r="N88" s="209" t="s">
        <v>43</v>
      </c>
      <c r="O88" s="61"/>
      <c r="P88" s="169">
        <f>O88*H88</f>
        <v>0</v>
      </c>
      <c r="Q88" s="169">
        <v>0</v>
      </c>
      <c r="R88" s="169">
        <f>Q88*H88</f>
        <v>0</v>
      </c>
      <c r="S88" s="169">
        <v>0</v>
      </c>
      <c r="T88" s="170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1" t="s">
        <v>219</v>
      </c>
      <c r="AT88" s="171" t="s">
        <v>215</v>
      </c>
      <c r="AU88" s="171" t="s">
        <v>72</v>
      </c>
      <c r="AY88" s="14" t="s">
        <v>184</v>
      </c>
      <c r="BE88" s="172">
        <f>IF(N88="základní",J88,0)</f>
        <v>0</v>
      </c>
      <c r="BF88" s="172">
        <f>IF(N88="snížená",J88,0)</f>
        <v>0</v>
      </c>
      <c r="BG88" s="172">
        <f>IF(N88="zákl. přenesená",J88,0)</f>
        <v>0</v>
      </c>
      <c r="BH88" s="172">
        <f>IF(N88="sníž. přenesená",J88,0)</f>
        <v>0</v>
      </c>
      <c r="BI88" s="172">
        <f>IF(N88="nulová",J88,0)</f>
        <v>0</v>
      </c>
      <c r="BJ88" s="14" t="s">
        <v>79</v>
      </c>
      <c r="BK88" s="172">
        <f>ROUND(I88*H88,2)</f>
        <v>0</v>
      </c>
      <c r="BL88" s="14" t="s">
        <v>183</v>
      </c>
      <c r="BM88" s="171" t="s">
        <v>859</v>
      </c>
    </row>
    <row r="89" spans="1:65" s="2" customFormat="1">
      <c r="A89" s="31"/>
      <c r="B89" s="32"/>
      <c r="C89" s="33"/>
      <c r="D89" s="173" t="s">
        <v>186</v>
      </c>
      <c r="E89" s="33"/>
      <c r="F89" s="174" t="s">
        <v>333</v>
      </c>
      <c r="G89" s="33"/>
      <c r="H89" s="33"/>
      <c r="I89" s="112"/>
      <c r="J89" s="33"/>
      <c r="K89" s="33"/>
      <c r="L89" s="36"/>
      <c r="M89" s="213"/>
      <c r="N89" s="214"/>
      <c r="O89" s="215"/>
      <c r="P89" s="215"/>
      <c r="Q89" s="215"/>
      <c r="R89" s="215"/>
      <c r="S89" s="215"/>
      <c r="T89" s="216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4" t="s">
        <v>186</v>
      </c>
      <c r="AU89" s="14" t="s">
        <v>72</v>
      </c>
    </row>
    <row r="90" spans="1:65" s="2" customFormat="1" ht="6.95" customHeight="1">
      <c r="A90" s="31"/>
      <c r="B90" s="44"/>
      <c r="C90" s="45"/>
      <c r="D90" s="45"/>
      <c r="E90" s="45"/>
      <c r="F90" s="45"/>
      <c r="G90" s="45"/>
      <c r="H90" s="45"/>
      <c r="I90" s="139"/>
      <c r="J90" s="45"/>
      <c r="K90" s="45"/>
      <c r="L90" s="36"/>
      <c r="M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</sheetData>
  <sheetProtection algorithmName="SHA-512" hashValue="GRF20te+MISgXfye3HC+XfhVvYK1UwcUBOd0IMNoqH1DpCZOmnhga42T1z+bvvQ373R66vsGbjXIv9TV4TjZ7w==" saltValue="ZV5YZjoDuKTXKH6IOlE8t8fWsStc9CXSx6LNaneRjGHOKGzz9YLInoneLimaCVJuxEnnGObHJs56ooJXaHmvkg==" spinCount="100000" sheet="1" objects="1" scenarios="1" formatColumns="0" formatRows="0" autoFilter="0"/>
  <autoFilter ref="C84:K89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topLeftCell="A172" workbookViewId="0">
      <selection activeCell="H127" sqref="H12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141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860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861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ROUND((SUM(BE85:BE180)),  2)</f>
        <v>0</v>
      </c>
      <c r="G35" s="31"/>
      <c r="H35" s="31"/>
      <c r="I35" s="128">
        <v>0.21</v>
      </c>
      <c r="J35" s="127">
        <f>ROUND(((SUM(BE85:BE180))*I35),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ROUND((SUM(BF85:BF180)),  2)</f>
        <v>0</v>
      </c>
      <c r="G36" s="31"/>
      <c r="H36" s="31"/>
      <c r="I36" s="128">
        <v>0.15</v>
      </c>
      <c r="J36" s="127">
        <f>ROUND(((SUM(BF85:BF180))*I36),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ROUND((SUM(BG85:BG180)),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ROUND((SUM(BH85:BH180)),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ROUND((SUM(BI85:BI180)),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860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8.1 - Oprava výhybky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860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8.1 - Oprava výhybky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SUM(P86:P180)</f>
        <v>0</v>
      </c>
      <c r="Q85" s="69"/>
      <c r="R85" s="157">
        <f>SUM(R86:R180)</f>
        <v>53.114579999999997</v>
      </c>
      <c r="S85" s="69"/>
      <c r="T85" s="158">
        <f>SUM(T86:T180)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SUM(BK86:BK180)</f>
        <v>0</v>
      </c>
    </row>
    <row r="86" spans="1:65" s="2" customFormat="1" ht="21.75" customHeight="1">
      <c r="A86" s="31"/>
      <c r="B86" s="32"/>
      <c r="C86" s="160" t="s">
        <v>79</v>
      </c>
      <c r="D86" s="160" t="s">
        <v>178</v>
      </c>
      <c r="E86" s="161" t="s">
        <v>179</v>
      </c>
      <c r="F86" s="162" t="s">
        <v>180</v>
      </c>
      <c r="G86" s="163" t="s">
        <v>181</v>
      </c>
      <c r="H86" s="164">
        <v>78</v>
      </c>
      <c r="I86" s="165"/>
      <c r="J86" s="166">
        <f>ROUND(I86*H86,2)</f>
        <v>0</v>
      </c>
      <c r="K86" s="162" t="s">
        <v>182</v>
      </c>
      <c r="L86" s="36"/>
      <c r="M86" s="167" t="s">
        <v>19</v>
      </c>
      <c r="N86" s="168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183</v>
      </c>
      <c r="AT86" s="171" t="s">
        <v>178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862</v>
      </c>
    </row>
    <row r="87" spans="1:65" s="2" customFormat="1" ht="19.5">
      <c r="A87" s="31"/>
      <c r="B87" s="32"/>
      <c r="C87" s="33"/>
      <c r="D87" s="173" t="s">
        <v>186</v>
      </c>
      <c r="E87" s="33"/>
      <c r="F87" s="174" t="s">
        <v>187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9.25">
      <c r="A88" s="31"/>
      <c r="B88" s="32"/>
      <c r="C88" s="33"/>
      <c r="D88" s="173" t="s">
        <v>188</v>
      </c>
      <c r="E88" s="33"/>
      <c r="F88" s="177" t="s">
        <v>189</v>
      </c>
      <c r="G88" s="33"/>
      <c r="H88" s="33"/>
      <c r="I88" s="112"/>
      <c r="J88" s="33"/>
      <c r="K88" s="33"/>
      <c r="L88" s="36"/>
      <c r="M88" s="175"/>
      <c r="N88" s="176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188</v>
      </c>
      <c r="AU88" s="14" t="s">
        <v>72</v>
      </c>
    </row>
    <row r="89" spans="1:65" s="10" customFormat="1">
      <c r="B89" s="178"/>
      <c r="C89" s="179"/>
      <c r="D89" s="173" t="s">
        <v>190</v>
      </c>
      <c r="E89" s="180" t="s">
        <v>19</v>
      </c>
      <c r="F89" s="181" t="s">
        <v>863</v>
      </c>
      <c r="G89" s="179"/>
      <c r="H89" s="182">
        <v>78</v>
      </c>
      <c r="I89" s="183"/>
      <c r="J89" s="179"/>
      <c r="K89" s="179"/>
      <c r="L89" s="184"/>
      <c r="M89" s="185"/>
      <c r="N89" s="186"/>
      <c r="O89" s="186"/>
      <c r="P89" s="186"/>
      <c r="Q89" s="186"/>
      <c r="R89" s="186"/>
      <c r="S89" s="186"/>
      <c r="T89" s="187"/>
      <c r="AT89" s="188" t="s">
        <v>190</v>
      </c>
      <c r="AU89" s="188" t="s">
        <v>72</v>
      </c>
      <c r="AV89" s="10" t="s">
        <v>81</v>
      </c>
      <c r="AW89" s="10" t="s">
        <v>33</v>
      </c>
      <c r="AX89" s="10" t="s">
        <v>79</v>
      </c>
      <c r="AY89" s="188" t="s">
        <v>184</v>
      </c>
    </row>
    <row r="90" spans="1:65" s="2" customFormat="1" ht="21.75" customHeight="1">
      <c r="A90" s="31"/>
      <c r="B90" s="32"/>
      <c r="C90" s="160" t="s">
        <v>81</v>
      </c>
      <c r="D90" s="160" t="s">
        <v>178</v>
      </c>
      <c r="E90" s="161" t="s">
        <v>342</v>
      </c>
      <c r="F90" s="162" t="s">
        <v>343</v>
      </c>
      <c r="G90" s="163" t="s">
        <v>181</v>
      </c>
      <c r="H90" s="164">
        <v>78</v>
      </c>
      <c r="I90" s="165"/>
      <c r="J90" s="166">
        <f>ROUND(I90*H90,2)</f>
        <v>0</v>
      </c>
      <c r="K90" s="162" t="s">
        <v>182</v>
      </c>
      <c r="L90" s="36"/>
      <c r="M90" s="167" t="s">
        <v>19</v>
      </c>
      <c r="N90" s="168" t="s">
        <v>43</v>
      </c>
      <c r="O90" s="61"/>
      <c r="P90" s="169">
        <f>O90*H90</f>
        <v>0</v>
      </c>
      <c r="Q90" s="169">
        <v>0</v>
      </c>
      <c r="R90" s="169">
        <f>Q90*H90</f>
        <v>0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183</v>
      </c>
      <c r="AT90" s="171" t="s">
        <v>178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864</v>
      </c>
    </row>
    <row r="91" spans="1:65" s="2" customFormat="1" ht="29.25">
      <c r="A91" s="31"/>
      <c r="B91" s="32"/>
      <c r="C91" s="33"/>
      <c r="D91" s="173" t="s">
        <v>186</v>
      </c>
      <c r="E91" s="33"/>
      <c r="F91" s="174" t="s">
        <v>345</v>
      </c>
      <c r="G91" s="33"/>
      <c r="H91" s="33"/>
      <c r="I91" s="112"/>
      <c r="J91" s="33"/>
      <c r="K91" s="33"/>
      <c r="L91" s="36"/>
      <c r="M91" s="175"/>
      <c r="N91" s="176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2" customFormat="1" ht="29.25">
      <c r="A92" s="31"/>
      <c r="B92" s="32"/>
      <c r="C92" s="33"/>
      <c r="D92" s="173" t="s">
        <v>188</v>
      </c>
      <c r="E92" s="33"/>
      <c r="F92" s="177" t="s">
        <v>346</v>
      </c>
      <c r="G92" s="33"/>
      <c r="H92" s="33"/>
      <c r="I92" s="112"/>
      <c r="J92" s="33"/>
      <c r="K92" s="33"/>
      <c r="L92" s="36"/>
      <c r="M92" s="175"/>
      <c r="N92" s="176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188</v>
      </c>
      <c r="AU92" s="14" t="s">
        <v>72</v>
      </c>
    </row>
    <row r="93" spans="1:65" s="2" customFormat="1" ht="21.75" customHeight="1">
      <c r="A93" s="31"/>
      <c r="B93" s="32"/>
      <c r="C93" s="160" t="s">
        <v>201</v>
      </c>
      <c r="D93" s="160" t="s">
        <v>178</v>
      </c>
      <c r="E93" s="161" t="s">
        <v>347</v>
      </c>
      <c r="F93" s="162" t="s">
        <v>348</v>
      </c>
      <c r="G93" s="163" t="s">
        <v>196</v>
      </c>
      <c r="H93" s="164">
        <v>3.12</v>
      </c>
      <c r="I93" s="165"/>
      <c r="J93" s="166">
        <f>ROUND(I93*H93,2)</f>
        <v>0</v>
      </c>
      <c r="K93" s="162" t="s">
        <v>182</v>
      </c>
      <c r="L93" s="36"/>
      <c r="M93" s="167" t="s">
        <v>19</v>
      </c>
      <c r="N93" s="168" t="s">
        <v>43</v>
      </c>
      <c r="O93" s="61"/>
      <c r="P93" s="169">
        <f>O93*H93</f>
        <v>0</v>
      </c>
      <c r="Q93" s="169">
        <v>0</v>
      </c>
      <c r="R93" s="169">
        <f>Q93*H93</f>
        <v>0</v>
      </c>
      <c r="S93" s="169">
        <v>0</v>
      </c>
      <c r="T93" s="170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1" t="s">
        <v>183</v>
      </c>
      <c r="AT93" s="171" t="s">
        <v>178</v>
      </c>
      <c r="AU93" s="171" t="s">
        <v>72</v>
      </c>
      <c r="AY93" s="14" t="s">
        <v>184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4" t="s">
        <v>79</v>
      </c>
      <c r="BK93" s="172">
        <f>ROUND(I93*H93,2)</f>
        <v>0</v>
      </c>
      <c r="BL93" s="14" t="s">
        <v>183</v>
      </c>
      <c r="BM93" s="171" t="s">
        <v>865</v>
      </c>
    </row>
    <row r="94" spans="1:65" s="2" customFormat="1" ht="29.25">
      <c r="A94" s="31"/>
      <c r="B94" s="32"/>
      <c r="C94" s="33"/>
      <c r="D94" s="173" t="s">
        <v>186</v>
      </c>
      <c r="E94" s="33"/>
      <c r="F94" s="174" t="s">
        <v>350</v>
      </c>
      <c r="G94" s="33"/>
      <c r="H94" s="33"/>
      <c r="I94" s="112"/>
      <c r="J94" s="33"/>
      <c r="K94" s="33"/>
      <c r="L94" s="36"/>
      <c r="M94" s="175"/>
      <c r="N94" s="176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186</v>
      </c>
      <c r="AU94" s="14" t="s">
        <v>72</v>
      </c>
    </row>
    <row r="95" spans="1:65" s="2" customFormat="1" ht="39">
      <c r="A95" s="31"/>
      <c r="B95" s="32"/>
      <c r="C95" s="33"/>
      <c r="D95" s="173" t="s">
        <v>188</v>
      </c>
      <c r="E95" s="33"/>
      <c r="F95" s="177" t="s">
        <v>351</v>
      </c>
      <c r="G95" s="33"/>
      <c r="H95" s="33"/>
      <c r="I95" s="112"/>
      <c r="J95" s="33"/>
      <c r="K95" s="33"/>
      <c r="L95" s="36"/>
      <c r="M95" s="175"/>
      <c r="N95" s="176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188</v>
      </c>
      <c r="AU95" s="14" t="s">
        <v>72</v>
      </c>
    </row>
    <row r="96" spans="1:65" s="10" customFormat="1">
      <c r="B96" s="178"/>
      <c r="C96" s="179"/>
      <c r="D96" s="173" t="s">
        <v>190</v>
      </c>
      <c r="E96" s="180" t="s">
        <v>19</v>
      </c>
      <c r="F96" s="181" t="s">
        <v>866</v>
      </c>
      <c r="G96" s="179"/>
      <c r="H96" s="182">
        <v>3.12</v>
      </c>
      <c r="I96" s="183"/>
      <c r="J96" s="179"/>
      <c r="K96" s="179"/>
      <c r="L96" s="184"/>
      <c r="M96" s="185"/>
      <c r="N96" s="186"/>
      <c r="O96" s="186"/>
      <c r="P96" s="186"/>
      <c r="Q96" s="186"/>
      <c r="R96" s="186"/>
      <c r="S96" s="186"/>
      <c r="T96" s="187"/>
      <c r="AT96" s="188" t="s">
        <v>190</v>
      </c>
      <c r="AU96" s="188" t="s">
        <v>72</v>
      </c>
      <c r="AV96" s="10" t="s">
        <v>81</v>
      </c>
      <c r="AW96" s="10" t="s">
        <v>33</v>
      </c>
      <c r="AX96" s="10" t="s">
        <v>79</v>
      </c>
      <c r="AY96" s="188" t="s">
        <v>184</v>
      </c>
    </row>
    <row r="97" spans="1:65" s="2" customFormat="1" ht="21.75" customHeight="1">
      <c r="A97" s="31"/>
      <c r="B97" s="32"/>
      <c r="C97" s="200" t="s">
        <v>183</v>
      </c>
      <c r="D97" s="200" t="s">
        <v>215</v>
      </c>
      <c r="E97" s="201" t="s">
        <v>353</v>
      </c>
      <c r="F97" s="202" t="s">
        <v>354</v>
      </c>
      <c r="G97" s="203" t="s">
        <v>218</v>
      </c>
      <c r="H97" s="204">
        <v>4.68</v>
      </c>
      <c r="I97" s="205"/>
      <c r="J97" s="206">
        <f>ROUND(I97*H97,2)</f>
        <v>0</v>
      </c>
      <c r="K97" s="202" t="s">
        <v>182</v>
      </c>
      <c r="L97" s="207"/>
      <c r="M97" s="208" t="s">
        <v>19</v>
      </c>
      <c r="N97" s="209" t="s">
        <v>43</v>
      </c>
      <c r="O97" s="61"/>
      <c r="P97" s="169">
        <f>O97*H97</f>
        <v>0</v>
      </c>
      <c r="Q97" s="169">
        <v>1</v>
      </c>
      <c r="R97" s="169">
        <f>Q97*H97</f>
        <v>4.68</v>
      </c>
      <c r="S97" s="169">
        <v>0</v>
      </c>
      <c r="T97" s="170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1" t="s">
        <v>219</v>
      </c>
      <c r="AT97" s="171" t="s">
        <v>215</v>
      </c>
      <c r="AU97" s="171" t="s">
        <v>72</v>
      </c>
      <c r="AY97" s="14" t="s">
        <v>184</v>
      </c>
      <c r="BE97" s="172">
        <f>IF(N97="základní",J97,0)</f>
        <v>0</v>
      </c>
      <c r="BF97" s="172">
        <f>IF(N97="snížená",J97,0)</f>
        <v>0</v>
      </c>
      <c r="BG97" s="172">
        <f>IF(N97="zákl. přenesená",J97,0)</f>
        <v>0</v>
      </c>
      <c r="BH97" s="172">
        <f>IF(N97="sníž. přenesená",J97,0)</f>
        <v>0</v>
      </c>
      <c r="BI97" s="172">
        <f>IF(N97="nulová",J97,0)</f>
        <v>0</v>
      </c>
      <c r="BJ97" s="14" t="s">
        <v>79</v>
      </c>
      <c r="BK97" s="172">
        <f>ROUND(I97*H97,2)</f>
        <v>0</v>
      </c>
      <c r="BL97" s="14" t="s">
        <v>183</v>
      </c>
      <c r="BM97" s="171" t="s">
        <v>867</v>
      </c>
    </row>
    <row r="98" spans="1:65" s="2" customFormat="1">
      <c r="A98" s="31"/>
      <c r="B98" s="32"/>
      <c r="C98" s="33"/>
      <c r="D98" s="173" t="s">
        <v>186</v>
      </c>
      <c r="E98" s="33"/>
      <c r="F98" s="174" t="s">
        <v>354</v>
      </c>
      <c r="G98" s="33"/>
      <c r="H98" s="33"/>
      <c r="I98" s="112"/>
      <c r="J98" s="33"/>
      <c r="K98" s="33"/>
      <c r="L98" s="36"/>
      <c r="M98" s="175"/>
      <c r="N98" s="176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4" t="s">
        <v>186</v>
      </c>
      <c r="AU98" s="14" t="s">
        <v>72</v>
      </c>
    </row>
    <row r="99" spans="1:65" s="10" customFormat="1">
      <c r="B99" s="178"/>
      <c r="C99" s="179"/>
      <c r="D99" s="173" t="s">
        <v>190</v>
      </c>
      <c r="E99" s="180" t="s">
        <v>19</v>
      </c>
      <c r="F99" s="181" t="s">
        <v>868</v>
      </c>
      <c r="G99" s="179"/>
      <c r="H99" s="182">
        <v>4.68</v>
      </c>
      <c r="I99" s="183"/>
      <c r="J99" s="179"/>
      <c r="K99" s="179"/>
      <c r="L99" s="184"/>
      <c r="M99" s="185"/>
      <c r="N99" s="186"/>
      <c r="O99" s="186"/>
      <c r="P99" s="186"/>
      <c r="Q99" s="186"/>
      <c r="R99" s="186"/>
      <c r="S99" s="186"/>
      <c r="T99" s="187"/>
      <c r="AT99" s="188" t="s">
        <v>190</v>
      </c>
      <c r="AU99" s="188" t="s">
        <v>72</v>
      </c>
      <c r="AV99" s="10" t="s">
        <v>81</v>
      </c>
      <c r="AW99" s="10" t="s">
        <v>33</v>
      </c>
      <c r="AX99" s="10" t="s">
        <v>79</v>
      </c>
      <c r="AY99" s="188" t="s">
        <v>184</v>
      </c>
    </row>
    <row r="100" spans="1:65" s="2" customFormat="1" ht="21.75" customHeight="1">
      <c r="A100" s="31"/>
      <c r="B100" s="32"/>
      <c r="C100" s="160" t="s">
        <v>214</v>
      </c>
      <c r="D100" s="160" t="s">
        <v>178</v>
      </c>
      <c r="E100" s="161" t="s">
        <v>357</v>
      </c>
      <c r="F100" s="162" t="s">
        <v>358</v>
      </c>
      <c r="G100" s="163" t="s">
        <v>196</v>
      </c>
      <c r="H100" s="164">
        <v>36.6</v>
      </c>
      <c r="I100" s="165"/>
      <c r="J100" s="166">
        <f>ROUND(I100*H100,2)</f>
        <v>0</v>
      </c>
      <c r="K100" s="162" t="s">
        <v>182</v>
      </c>
      <c r="L100" s="36"/>
      <c r="M100" s="167" t="s">
        <v>19</v>
      </c>
      <c r="N100" s="168" t="s">
        <v>43</v>
      </c>
      <c r="O100" s="61"/>
      <c r="P100" s="169">
        <f>O100*H100</f>
        <v>0</v>
      </c>
      <c r="Q100" s="169">
        <v>0</v>
      </c>
      <c r="R100" s="169">
        <f>Q100*H100</f>
        <v>0</v>
      </c>
      <c r="S100" s="169">
        <v>0</v>
      </c>
      <c r="T100" s="170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1" t="s">
        <v>183</v>
      </c>
      <c r="AT100" s="171" t="s">
        <v>178</v>
      </c>
      <c r="AU100" s="171" t="s">
        <v>72</v>
      </c>
      <c r="AY100" s="14" t="s">
        <v>184</v>
      </c>
      <c r="BE100" s="172">
        <f>IF(N100="základní",J100,0)</f>
        <v>0</v>
      </c>
      <c r="BF100" s="172">
        <f>IF(N100="snížená",J100,0)</f>
        <v>0</v>
      </c>
      <c r="BG100" s="172">
        <f>IF(N100="zákl. přenesená",J100,0)</f>
        <v>0</v>
      </c>
      <c r="BH100" s="172">
        <f>IF(N100="sníž. přenesená",J100,0)</f>
        <v>0</v>
      </c>
      <c r="BI100" s="172">
        <f>IF(N100="nulová",J100,0)</f>
        <v>0</v>
      </c>
      <c r="BJ100" s="14" t="s">
        <v>79</v>
      </c>
      <c r="BK100" s="172">
        <f>ROUND(I100*H100,2)</f>
        <v>0</v>
      </c>
      <c r="BL100" s="14" t="s">
        <v>183</v>
      </c>
      <c r="BM100" s="171" t="s">
        <v>869</v>
      </c>
    </row>
    <row r="101" spans="1:65" s="2" customFormat="1" ht="39">
      <c r="A101" s="31"/>
      <c r="B101" s="32"/>
      <c r="C101" s="33"/>
      <c r="D101" s="173" t="s">
        <v>186</v>
      </c>
      <c r="E101" s="33"/>
      <c r="F101" s="174" t="s">
        <v>360</v>
      </c>
      <c r="G101" s="33"/>
      <c r="H101" s="33"/>
      <c r="I101" s="112"/>
      <c r="J101" s="33"/>
      <c r="K101" s="33"/>
      <c r="L101" s="36"/>
      <c r="M101" s="175"/>
      <c r="N101" s="176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186</v>
      </c>
      <c r="AU101" s="14" t="s">
        <v>72</v>
      </c>
    </row>
    <row r="102" spans="1:65" s="2" customFormat="1" ht="48.75">
      <c r="A102" s="31"/>
      <c r="B102" s="32"/>
      <c r="C102" s="33"/>
      <c r="D102" s="173" t="s">
        <v>188</v>
      </c>
      <c r="E102" s="33"/>
      <c r="F102" s="177" t="s">
        <v>361</v>
      </c>
      <c r="G102" s="33"/>
      <c r="H102" s="33"/>
      <c r="I102" s="112"/>
      <c r="J102" s="33"/>
      <c r="K102" s="33"/>
      <c r="L102" s="36"/>
      <c r="M102" s="175"/>
      <c r="N102" s="176"/>
      <c r="O102" s="61"/>
      <c r="P102" s="61"/>
      <c r="Q102" s="61"/>
      <c r="R102" s="61"/>
      <c r="S102" s="61"/>
      <c r="T102" s="62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4" t="s">
        <v>188</v>
      </c>
      <c r="AU102" s="14" t="s">
        <v>72</v>
      </c>
    </row>
    <row r="103" spans="1:65" s="10" customFormat="1">
      <c r="B103" s="178"/>
      <c r="C103" s="179"/>
      <c r="D103" s="173" t="s">
        <v>190</v>
      </c>
      <c r="E103" s="180" t="s">
        <v>19</v>
      </c>
      <c r="F103" s="181" t="s">
        <v>870</v>
      </c>
      <c r="G103" s="179"/>
      <c r="H103" s="182">
        <v>35</v>
      </c>
      <c r="I103" s="183"/>
      <c r="J103" s="179"/>
      <c r="K103" s="179"/>
      <c r="L103" s="184"/>
      <c r="M103" s="185"/>
      <c r="N103" s="186"/>
      <c r="O103" s="186"/>
      <c r="P103" s="186"/>
      <c r="Q103" s="186"/>
      <c r="R103" s="186"/>
      <c r="S103" s="186"/>
      <c r="T103" s="187"/>
      <c r="AT103" s="188" t="s">
        <v>190</v>
      </c>
      <c r="AU103" s="188" t="s">
        <v>72</v>
      </c>
      <c r="AV103" s="10" t="s">
        <v>81</v>
      </c>
      <c r="AW103" s="10" t="s">
        <v>33</v>
      </c>
      <c r="AX103" s="10" t="s">
        <v>72</v>
      </c>
      <c r="AY103" s="188" t="s">
        <v>184</v>
      </c>
    </row>
    <row r="104" spans="1:65" s="10" customFormat="1">
      <c r="B104" s="178"/>
      <c r="C104" s="179"/>
      <c r="D104" s="173" t="s">
        <v>190</v>
      </c>
      <c r="E104" s="180" t="s">
        <v>19</v>
      </c>
      <c r="F104" s="181" t="s">
        <v>871</v>
      </c>
      <c r="G104" s="179"/>
      <c r="H104" s="182">
        <v>1.6</v>
      </c>
      <c r="I104" s="183"/>
      <c r="J104" s="179"/>
      <c r="K104" s="179"/>
      <c r="L104" s="184"/>
      <c r="M104" s="185"/>
      <c r="N104" s="186"/>
      <c r="O104" s="186"/>
      <c r="P104" s="186"/>
      <c r="Q104" s="186"/>
      <c r="R104" s="186"/>
      <c r="S104" s="186"/>
      <c r="T104" s="187"/>
      <c r="AT104" s="188" t="s">
        <v>190</v>
      </c>
      <c r="AU104" s="188" t="s">
        <v>72</v>
      </c>
      <c r="AV104" s="10" t="s">
        <v>81</v>
      </c>
      <c r="AW104" s="10" t="s">
        <v>33</v>
      </c>
      <c r="AX104" s="10" t="s">
        <v>72</v>
      </c>
      <c r="AY104" s="188" t="s">
        <v>184</v>
      </c>
    </row>
    <row r="105" spans="1:65" s="11" customFormat="1">
      <c r="B105" s="189"/>
      <c r="C105" s="190"/>
      <c r="D105" s="173" t="s">
        <v>190</v>
      </c>
      <c r="E105" s="191" t="s">
        <v>19</v>
      </c>
      <c r="F105" s="192" t="s">
        <v>193</v>
      </c>
      <c r="G105" s="190"/>
      <c r="H105" s="193">
        <v>36.6</v>
      </c>
      <c r="I105" s="194"/>
      <c r="J105" s="190"/>
      <c r="K105" s="190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190</v>
      </c>
      <c r="AU105" s="199" t="s">
        <v>72</v>
      </c>
      <c r="AV105" s="11" t="s">
        <v>183</v>
      </c>
      <c r="AW105" s="11" t="s">
        <v>33</v>
      </c>
      <c r="AX105" s="11" t="s">
        <v>79</v>
      </c>
      <c r="AY105" s="199" t="s">
        <v>184</v>
      </c>
    </row>
    <row r="106" spans="1:65" s="2" customFormat="1" ht="21.75" customHeight="1">
      <c r="A106" s="31"/>
      <c r="B106" s="32"/>
      <c r="C106" s="160" t="s">
        <v>222</v>
      </c>
      <c r="D106" s="160" t="s">
        <v>178</v>
      </c>
      <c r="E106" s="161" t="s">
        <v>364</v>
      </c>
      <c r="F106" s="162" t="s">
        <v>365</v>
      </c>
      <c r="G106" s="163" t="s">
        <v>196</v>
      </c>
      <c r="H106" s="164">
        <v>36.6</v>
      </c>
      <c r="I106" s="165"/>
      <c r="J106" s="166">
        <f>ROUND(I106*H106,2)</f>
        <v>0</v>
      </c>
      <c r="K106" s="162" t="s">
        <v>182</v>
      </c>
      <c r="L106" s="36"/>
      <c r="M106" s="167" t="s">
        <v>19</v>
      </c>
      <c r="N106" s="168" t="s">
        <v>43</v>
      </c>
      <c r="O106" s="61"/>
      <c r="P106" s="169">
        <f>O106*H106</f>
        <v>0</v>
      </c>
      <c r="Q106" s="169">
        <v>0</v>
      </c>
      <c r="R106" s="169">
        <f>Q106*H106</f>
        <v>0</v>
      </c>
      <c r="S106" s="169">
        <v>0</v>
      </c>
      <c r="T106" s="170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1" t="s">
        <v>183</v>
      </c>
      <c r="AT106" s="171" t="s">
        <v>178</v>
      </c>
      <c r="AU106" s="171" t="s">
        <v>72</v>
      </c>
      <c r="AY106" s="14" t="s">
        <v>184</v>
      </c>
      <c r="BE106" s="172">
        <f>IF(N106="základní",J106,0)</f>
        <v>0</v>
      </c>
      <c r="BF106" s="172">
        <f>IF(N106="snížená",J106,0)</f>
        <v>0</v>
      </c>
      <c r="BG106" s="172">
        <f>IF(N106="zákl. přenesená",J106,0)</f>
        <v>0</v>
      </c>
      <c r="BH106" s="172">
        <f>IF(N106="sníž. přenesená",J106,0)</f>
        <v>0</v>
      </c>
      <c r="BI106" s="172">
        <f>IF(N106="nulová",J106,0)</f>
        <v>0</v>
      </c>
      <c r="BJ106" s="14" t="s">
        <v>79</v>
      </c>
      <c r="BK106" s="172">
        <f>ROUND(I106*H106,2)</f>
        <v>0</v>
      </c>
      <c r="BL106" s="14" t="s">
        <v>183</v>
      </c>
      <c r="BM106" s="171" t="s">
        <v>872</v>
      </c>
    </row>
    <row r="107" spans="1:65" s="2" customFormat="1" ht="29.25">
      <c r="A107" s="31"/>
      <c r="B107" s="32"/>
      <c r="C107" s="33"/>
      <c r="D107" s="173" t="s">
        <v>186</v>
      </c>
      <c r="E107" s="33"/>
      <c r="F107" s="174" t="s">
        <v>367</v>
      </c>
      <c r="G107" s="33"/>
      <c r="H107" s="33"/>
      <c r="I107" s="112"/>
      <c r="J107" s="33"/>
      <c r="K107" s="33"/>
      <c r="L107" s="36"/>
      <c r="M107" s="175"/>
      <c r="N107" s="176"/>
      <c r="O107" s="61"/>
      <c r="P107" s="61"/>
      <c r="Q107" s="61"/>
      <c r="R107" s="61"/>
      <c r="S107" s="61"/>
      <c r="T107" s="62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4" t="s">
        <v>186</v>
      </c>
      <c r="AU107" s="14" t="s">
        <v>72</v>
      </c>
    </row>
    <row r="108" spans="1:65" s="2" customFormat="1" ht="39">
      <c r="A108" s="31"/>
      <c r="B108" s="32"/>
      <c r="C108" s="33"/>
      <c r="D108" s="173" t="s">
        <v>188</v>
      </c>
      <c r="E108" s="33"/>
      <c r="F108" s="177" t="s">
        <v>212</v>
      </c>
      <c r="G108" s="33"/>
      <c r="H108" s="33"/>
      <c r="I108" s="112"/>
      <c r="J108" s="33"/>
      <c r="K108" s="33"/>
      <c r="L108" s="36"/>
      <c r="M108" s="175"/>
      <c r="N108" s="176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188</v>
      </c>
      <c r="AU108" s="14" t="s">
        <v>72</v>
      </c>
    </row>
    <row r="109" spans="1:65" s="2" customFormat="1" ht="21.75" customHeight="1">
      <c r="A109" s="31"/>
      <c r="B109" s="32"/>
      <c r="C109" s="200" t="s">
        <v>229</v>
      </c>
      <c r="D109" s="200" t="s">
        <v>215</v>
      </c>
      <c r="E109" s="201" t="s">
        <v>216</v>
      </c>
      <c r="F109" s="202" t="s">
        <v>217</v>
      </c>
      <c r="G109" s="203" t="s">
        <v>218</v>
      </c>
      <c r="H109" s="204">
        <v>47.542999999999999</v>
      </c>
      <c r="I109" s="205"/>
      <c r="J109" s="206">
        <f>ROUND(I109*H109,2)</f>
        <v>0</v>
      </c>
      <c r="K109" s="202" t="s">
        <v>182</v>
      </c>
      <c r="L109" s="207"/>
      <c r="M109" s="208" t="s">
        <v>19</v>
      </c>
      <c r="N109" s="209" t="s">
        <v>43</v>
      </c>
      <c r="O109" s="61"/>
      <c r="P109" s="169">
        <f>O109*H109</f>
        <v>0</v>
      </c>
      <c r="Q109" s="169">
        <v>1</v>
      </c>
      <c r="R109" s="169">
        <f>Q109*H109</f>
        <v>47.542999999999999</v>
      </c>
      <c r="S109" s="169">
        <v>0</v>
      </c>
      <c r="T109" s="170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1" t="s">
        <v>219</v>
      </c>
      <c r="AT109" s="171" t="s">
        <v>215</v>
      </c>
      <c r="AU109" s="171" t="s">
        <v>72</v>
      </c>
      <c r="AY109" s="14" t="s">
        <v>184</v>
      </c>
      <c r="BE109" s="172">
        <f>IF(N109="základní",J109,0)</f>
        <v>0</v>
      </c>
      <c r="BF109" s="172">
        <f>IF(N109="snížená",J109,0)</f>
        <v>0</v>
      </c>
      <c r="BG109" s="172">
        <f>IF(N109="zákl. přenesená",J109,0)</f>
        <v>0</v>
      </c>
      <c r="BH109" s="172">
        <f>IF(N109="sníž. přenesená",J109,0)</f>
        <v>0</v>
      </c>
      <c r="BI109" s="172">
        <f>IF(N109="nulová",J109,0)</f>
        <v>0</v>
      </c>
      <c r="BJ109" s="14" t="s">
        <v>79</v>
      </c>
      <c r="BK109" s="172">
        <f>ROUND(I109*H109,2)</f>
        <v>0</v>
      </c>
      <c r="BL109" s="14" t="s">
        <v>183</v>
      </c>
      <c r="BM109" s="171" t="s">
        <v>873</v>
      </c>
    </row>
    <row r="110" spans="1:65" s="2" customFormat="1">
      <c r="A110" s="31"/>
      <c r="B110" s="32"/>
      <c r="C110" s="33"/>
      <c r="D110" s="173" t="s">
        <v>186</v>
      </c>
      <c r="E110" s="33"/>
      <c r="F110" s="174" t="s">
        <v>217</v>
      </c>
      <c r="G110" s="33"/>
      <c r="H110" s="33"/>
      <c r="I110" s="112"/>
      <c r="J110" s="33"/>
      <c r="K110" s="33"/>
      <c r="L110" s="36"/>
      <c r="M110" s="175"/>
      <c r="N110" s="176"/>
      <c r="O110" s="61"/>
      <c r="P110" s="61"/>
      <c r="Q110" s="61"/>
      <c r="R110" s="61"/>
      <c r="S110" s="61"/>
      <c r="T110" s="62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4" t="s">
        <v>186</v>
      </c>
      <c r="AU110" s="14" t="s">
        <v>72</v>
      </c>
    </row>
    <row r="111" spans="1:65" s="10" customFormat="1">
      <c r="B111" s="178"/>
      <c r="C111" s="179"/>
      <c r="D111" s="173" t="s">
        <v>190</v>
      </c>
      <c r="E111" s="180" t="s">
        <v>19</v>
      </c>
      <c r="F111" s="181" t="s">
        <v>874</v>
      </c>
      <c r="G111" s="179"/>
      <c r="H111" s="182">
        <v>47.542999999999999</v>
      </c>
      <c r="I111" s="183"/>
      <c r="J111" s="179"/>
      <c r="K111" s="179"/>
      <c r="L111" s="184"/>
      <c r="M111" s="185"/>
      <c r="N111" s="186"/>
      <c r="O111" s="186"/>
      <c r="P111" s="186"/>
      <c r="Q111" s="186"/>
      <c r="R111" s="186"/>
      <c r="S111" s="186"/>
      <c r="T111" s="187"/>
      <c r="AT111" s="188" t="s">
        <v>190</v>
      </c>
      <c r="AU111" s="188" t="s">
        <v>72</v>
      </c>
      <c r="AV111" s="10" t="s">
        <v>81</v>
      </c>
      <c r="AW111" s="10" t="s">
        <v>33</v>
      </c>
      <c r="AX111" s="10" t="s">
        <v>79</v>
      </c>
      <c r="AY111" s="188" t="s">
        <v>184</v>
      </c>
    </row>
    <row r="112" spans="1:65" s="2" customFormat="1" ht="21.75" customHeight="1">
      <c r="A112" s="31"/>
      <c r="B112" s="32"/>
      <c r="C112" s="160" t="s">
        <v>219</v>
      </c>
      <c r="D112" s="160" t="s">
        <v>178</v>
      </c>
      <c r="E112" s="161" t="s">
        <v>376</v>
      </c>
      <c r="F112" s="162" t="s">
        <v>377</v>
      </c>
      <c r="G112" s="163" t="s">
        <v>225</v>
      </c>
      <c r="H112" s="164">
        <v>34</v>
      </c>
      <c r="I112" s="165"/>
      <c r="J112" s="166">
        <f>ROUND(I112*H112,2)</f>
        <v>0</v>
      </c>
      <c r="K112" s="162" t="s">
        <v>182</v>
      </c>
      <c r="L112" s="36"/>
      <c r="M112" s="167" t="s">
        <v>19</v>
      </c>
      <c r="N112" s="168" t="s">
        <v>43</v>
      </c>
      <c r="O112" s="61"/>
      <c r="P112" s="169">
        <f>O112*H112</f>
        <v>0</v>
      </c>
      <c r="Q112" s="169">
        <v>0</v>
      </c>
      <c r="R112" s="169">
        <f>Q112*H112</f>
        <v>0</v>
      </c>
      <c r="S112" s="169">
        <v>0</v>
      </c>
      <c r="T112" s="170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71" t="s">
        <v>183</v>
      </c>
      <c r="AT112" s="171" t="s">
        <v>178</v>
      </c>
      <c r="AU112" s="171" t="s">
        <v>72</v>
      </c>
      <c r="AY112" s="14" t="s">
        <v>184</v>
      </c>
      <c r="BE112" s="172">
        <f>IF(N112="základní",J112,0)</f>
        <v>0</v>
      </c>
      <c r="BF112" s="172">
        <f>IF(N112="snížená",J112,0)</f>
        <v>0</v>
      </c>
      <c r="BG112" s="172">
        <f>IF(N112="zákl. přenesená",J112,0)</f>
        <v>0</v>
      </c>
      <c r="BH112" s="172">
        <f>IF(N112="sníž. přenesená",J112,0)</f>
        <v>0</v>
      </c>
      <c r="BI112" s="172">
        <f>IF(N112="nulová",J112,0)</f>
        <v>0</v>
      </c>
      <c r="BJ112" s="14" t="s">
        <v>79</v>
      </c>
      <c r="BK112" s="172">
        <f>ROUND(I112*H112,2)</f>
        <v>0</v>
      </c>
      <c r="BL112" s="14" t="s">
        <v>183</v>
      </c>
      <c r="BM112" s="171" t="s">
        <v>875</v>
      </c>
    </row>
    <row r="113" spans="1:65" s="2" customFormat="1" ht="39">
      <c r="A113" s="31"/>
      <c r="B113" s="32"/>
      <c r="C113" s="33"/>
      <c r="D113" s="173" t="s">
        <v>186</v>
      </c>
      <c r="E113" s="33"/>
      <c r="F113" s="174" t="s">
        <v>379</v>
      </c>
      <c r="G113" s="33"/>
      <c r="H113" s="33"/>
      <c r="I113" s="112"/>
      <c r="J113" s="33"/>
      <c r="K113" s="33"/>
      <c r="L113" s="36"/>
      <c r="M113" s="175"/>
      <c r="N113" s="176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186</v>
      </c>
      <c r="AU113" s="14" t="s">
        <v>72</v>
      </c>
    </row>
    <row r="114" spans="1:65" s="2" customFormat="1" ht="48.75">
      <c r="A114" s="31"/>
      <c r="B114" s="32"/>
      <c r="C114" s="33"/>
      <c r="D114" s="173" t="s">
        <v>188</v>
      </c>
      <c r="E114" s="33"/>
      <c r="F114" s="177" t="s">
        <v>375</v>
      </c>
      <c r="G114" s="33"/>
      <c r="H114" s="33"/>
      <c r="I114" s="112"/>
      <c r="J114" s="33"/>
      <c r="K114" s="33"/>
      <c r="L114" s="36"/>
      <c r="M114" s="175"/>
      <c r="N114" s="176"/>
      <c r="O114" s="61"/>
      <c r="P114" s="61"/>
      <c r="Q114" s="61"/>
      <c r="R114" s="61"/>
      <c r="S114" s="61"/>
      <c r="T114" s="62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4" t="s">
        <v>188</v>
      </c>
      <c r="AU114" s="14" t="s">
        <v>72</v>
      </c>
    </row>
    <row r="115" spans="1:65" s="2" customFormat="1" ht="21.75" customHeight="1">
      <c r="A115" s="31"/>
      <c r="B115" s="32"/>
      <c r="C115" s="160" t="s">
        <v>241</v>
      </c>
      <c r="D115" s="160" t="s">
        <v>178</v>
      </c>
      <c r="E115" s="161" t="s">
        <v>380</v>
      </c>
      <c r="F115" s="162" t="s">
        <v>381</v>
      </c>
      <c r="G115" s="163" t="s">
        <v>225</v>
      </c>
      <c r="H115" s="164">
        <v>23</v>
      </c>
      <c r="I115" s="165"/>
      <c r="J115" s="166">
        <f>ROUND(I115*H115,2)</f>
        <v>0</v>
      </c>
      <c r="K115" s="162" t="s">
        <v>182</v>
      </c>
      <c r="L115" s="36"/>
      <c r="M115" s="167" t="s">
        <v>19</v>
      </c>
      <c r="N115" s="168" t="s">
        <v>43</v>
      </c>
      <c r="O115" s="61"/>
      <c r="P115" s="169">
        <f>O115*H115</f>
        <v>0</v>
      </c>
      <c r="Q115" s="169">
        <v>0</v>
      </c>
      <c r="R115" s="169">
        <f>Q115*H115</f>
        <v>0</v>
      </c>
      <c r="S115" s="169">
        <v>0</v>
      </c>
      <c r="T115" s="170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71" t="s">
        <v>183</v>
      </c>
      <c r="AT115" s="171" t="s">
        <v>178</v>
      </c>
      <c r="AU115" s="171" t="s">
        <v>72</v>
      </c>
      <c r="AY115" s="14" t="s">
        <v>184</v>
      </c>
      <c r="BE115" s="172">
        <f>IF(N115="základní",J115,0)</f>
        <v>0</v>
      </c>
      <c r="BF115" s="172">
        <f>IF(N115="snížená",J115,0)</f>
        <v>0</v>
      </c>
      <c r="BG115" s="172">
        <f>IF(N115="zákl. přenesená",J115,0)</f>
        <v>0</v>
      </c>
      <c r="BH115" s="172">
        <f>IF(N115="sníž. přenesená",J115,0)</f>
        <v>0</v>
      </c>
      <c r="BI115" s="172">
        <f>IF(N115="nulová",J115,0)</f>
        <v>0</v>
      </c>
      <c r="BJ115" s="14" t="s">
        <v>79</v>
      </c>
      <c r="BK115" s="172">
        <f>ROUND(I115*H115,2)</f>
        <v>0</v>
      </c>
      <c r="BL115" s="14" t="s">
        <v>183</v>
      </c>
      <c r="BM115" s="171" t="s">
        <v>876</v>
      </c>
    </row>
    <row r="116" spans="1:65" s="2" customFormat="1" ht="39">
      <c r="A116" s="31"/>
      <c r="B116" s="32"/>
      <c r="C116" s="33"/>
      <c r="D116" s="173" t="s">
        <v>186</v>
      </c>
      <c r="E116" s="33"/>
      <c r="F116" s="174" t="s">
        <v>383</v>
      </c>
      <c r="G116" s="33"/>
      <c r="H116" s="33"/>
      <c r="I116" s="112"/>
      <c r="J116" s="33"/>
      <c r="K116" s="33"/>
      <c r="L116" s="36"/>
      <c r="M116" s="175"/>
      <c r="N116" s="176"/>
      <c r="O116" s="61"/>
      <c r="P116" s="61"/>
      <c r="Q116" s="61"/>
      <c r="R116" s="61"/>
      <c r="S116" s="61"/>
      <c r="T116" s="62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186</v>
      </c>
      <c r="AU116" s="14" t="s">
        <v>72</v>
      </c>
    </row>
    <row r="117" spans="1:65" s="2" customFormat="1" ht="48.75">
      <c r="A117" s="31"/>
      <c r="B117" s="32"/>
      <c r="C117" s="33"/>
      <c r="D117" s="173" t="s">
        <v>188</v>
      </c>
      <c r="E117" s="33"/>
      <c r="F117" s="177" t="s">
        <v>375</v>
      </c>
      <c r="G117" s="33"/>
      <c r="H117" s="33"/>
      <c r="I117" s="112"/>
      <c r="J117" s="33"/>
      <c r="K117" s="33"/>
      <c r="L117" s="36"/>
      <c r="M117" s="175"/>
      <c r="N117" s="176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188</v>
      </c>
      <c r="AU117" s="14" t="s">
        <v>72</v>
      </c>
    </row>
    <row r="118" spans="1:65" s="2" customFormat="1" ht="21.75" customHeight="1">
      <c r="A118" s="31"/>
      <c r="B118" s="32"/>
      <c r="C118" s="160" t="s">
        <v>247</v>
      </c>
      <c r="D118" s="160" t="s">
        <v>178</v>
      </c>
      <c r="E118" s="161" t="s">
        <v>384</v>
      </c>
      <c r="F118" s="162" t="s">
        <v>385</v>
      </c>
      <c r="G118" s="163" t="s">
        <v>225</v>
      </c>
      <c r="H118" s="164">
        <v>8</v>
      </c>
      <c r="I118" s="165"/>
      <c r="J118" s="166">
        <f>ROUND(I118*H118,2)</f>
        <v>0</v>
      </c>
      <c r="K118" s="162" t="s">
        <v>182</v>
      </c>
      <c r="L118" s="36"/>
      <c r="M118" s="167" t="s">
        <v>19</v>
      </c>
      <c r="N118" s="168" t="s">
        <v>43</v>
      </c>
      <c r="O118" s="61"/>
      <c r="P118" s="169">
        <f>O118*H118</f>
        <v>0</v>
      </c>
      <c r="Q118" s="169">
        <v>0</v>
      </c>
      <c r="R118" s="169">
        <f>Q118*H118</f>
        <v>0</v>
      </c>
      <c r="S118" s="169">
        <v>0</v>
      </c>
      <c r="T118" s="170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1" t="s">
        <v>183</v>
      </c>
      <c r="AT118" s="171" t="s">
        <v>178</v>
      </c>
      <c r="AU118" s="171" t="s">
        <v>72</v>
      </c>
      <c r="AY118" s="14" t="s">
        <v>184</v>
      </c>
      <c r="BE118" s="172">
        <f>IF(N118="základní",J118,0)</f>
        <v>0</v>
      </c>
      <c r="BF118" s="172">
        <f>IF(N118="snížená",J118,0)</f>
        <v>0</v>
      </c>
      <c r="BG118" s="172">
        <f>IF(N118="zákl. přenesená",J118,0)</f>
        <v>0</v>
      </c>
      <c r="BH118" s="172">
        <f>IF(N118="sníž. přenesená",J118,0)</f>
        <v>0</v>
      </c>
      <c r="BI118" s="172">
        <f>IF(N118="nulová",J118,0)</f>
        <v>0</v>
      </c>
      <c r="BJ118" s="14" t="s">
        <v>79</v>
      </c>
      <c r="BK118" s="172">
        <f>ROUND(I118*H118,2)</f>
        <v>0</v>
      </c>
      <c r="BL118" s="14" t="s">
        <v>183</v>
      </c>
      <c r="BM118" s="171" t="s">
        <v>877</v>
      </c>
    </row>
    <row r="119" spans="1:65" s="2" customFormat="1" ht="39">
      <c r="A119" s="31"/>
      <c r="B119" s="32"/>
      <c r="C119" s="33"/>
      <c r="D119" s="173" t="s">
        <v>186</v>
      </c>
      <c r="E119" s="33"/>
      <c r="F119" s="174" t="s">
        <v>387</v>
      </c>
      <c r="G119" s="33"/>
      <c r="H119" s="33"/>
      <c r="I119" s="112"/>
      <c r="J119" s="33"/>
      <c r="K119" s="33"/>
      <c r="L119" s="36"/>
      <c r="M119" s="175"/>
      <c r="N119" s="176"/>
      <c r="O119" s="61"/>
      <c r="P119" s="61"/>
      <c r="Q119" s="61"/>
      <c r="R119" s="61"/>
      <c r="S119" s="61"/>
      <c r="T119" s="6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186</v>
      </c>
      <c r="AU119" s="14" t="s">
        <v>72</v>
      </c>
    </row>
    <row r="120" spans="1:65" s="2" customFormat="1" ht="48.75">
      <c r="A120" s="31"/>
      <c r="B120" s="32"/>
      <c r="C120" s="33"/>
      <c r="D120" s="173" t="s">
        <v>188</v>
      </c>
      <c r="E120" s="33"/>
      <c r="F120" s="177" t="s">
        <v>375</v>
      </c>
      <c r="G120" s="33"/>
      <c r="H120" s="33"/>
      <c r="I120" s="112"/>
      <c r="J120" s="33"/>
      <c r="K120" s="33"/>
      <c r="L120" s="36"/>
      <c r="M120" s="175"/>
      <c r="N120" s="176"/>
      <c r="O120" s="61"/>
      <c r="P120" s="61"/>
      <c r="Q120" s="61"/>
      <c r="R120" s="61"/>
      <c r="S120" s="61"/>
      <c r="T120" s="62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188</v>
      </c>
      <c r="AU120" s="14" t="s">
        <v>72</v>
      </c>
    </row>
    <row r="121" spans="1:65" s="2" customFormat="1" ht="21.75" customHeight="1">
      <c r="A121" s="31"/>
      <c r="B121" s="32"/>
      <c r="C121" s="200" t="s">
        <v>253</v>
      </c>
      <c r="D121" s="200" t="s">
        <v>215</v>
      </c>
      <c r="E121" s="201" t="s">
        <v>388</v>
      </c>
      <c r="F121" s="202" t="s">
        <v>389</v>
      </c>
      <c r="G121" s="203" t="s">
        <v>225</v>
      </c>
      <c r="H121" s="204">
        <v>424</v>
      </c>
      <c r="I121" s="205"/>
      <c r="J121" s="206">
        <f>ROUND(I121*H121,2)</f>
        <v>0</v>
      </c>
      <c r="K121" s="202" t="s">
        <v>182</v>
      </c>
      <c r="L121" s="207"/>
      <c r="M121" s="208" t="s">
        <v>19</v>
      </c>
      <c r="N121" s="209" t="s">
        <v>43</v>
      </c>
      <c r="O121" s="61"/>
      <c r="P121" s="169">
        <f>O121*H121</f>
        <v>0</v>
      </c>
      <c r="Q121" s="169">
        <v>5.1999999999999995E-4</v>
      </c>
      <c r="R121" s="169">
        <f>Q121*H121</f>
        <v>0.22047999999999998</v>
      </c>
      <c r="S121" s="169">
        <v>0</v>
      </c>
      <c r="T121" s="170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1" t="s">
        <v>219</v>
      </c>
      <c r="AT121" s="171" t="s">
        <v>215</v>
      </c>
      <c r="AU121" s="171" t="s">
        <v>72</v>
      </c>
      <c r="AY121" s="14" t="s">
        <v>184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79</v>
      </c>
      <c r="BK121" s="172">
        <f>ROUND(I121*H121,2)</f>
        <v>0</v>
      </c>
      <c r="BL121" s="14" t="s">
        <v>183</v>
      </c>
      <c r="BM121" s="171" t="s">
        <v>878</v>
      </c>
    </row>
    <row r="122" spans="1:65" s="2" customFormat="1">
      <c r="A122" s="31"/>
      <c r="B122" s="32"/>
      <c r="C122" s="33"/>
      <c r="D122" s="173" t="s">
        <v>186</v>
      </c>
      <c r="E122" s="33"/>
      <c r="F122" s="174" t="s">
        <v>389</v>
      </c>
      <c r="G122" s="33"/>
      <c r="H122" s="33"/>
      <c r="I122" s="112"/>
      <c r="J122" s="33"/>
      <c r="K122" s="33"/>
      <c r="L122" s="36"/>
      <c r="M122" s="175"/>
      <c r="N122" s="176"/>
      <c r="O122" s="61"/>
      <c r="P122" s="61"/>
      <c r="Q122" s="61"/>
      <c r="R122" s="61"/>
      <c r="S122" s="61"/>
      <c r="T122" s="62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186</v>
      </c>
      <c r="AU122" s="14" t="s">
        <v>72</v>
      </c>
    </row>
    <row r="123" spans="1:65" s="2" customFormat="1" ht="21.75" customHeight="1">
      <c r="A123" s="31"/>
      <c r="B123" s="32"/>
      <c r="C123" s="200" t="s">
        <v>260</v>
      </c>
      <c r="D123" s="200" t="s">
        <v>215</v>
      </c>
      <c r="E123" s="201" t="s">
        <v>391</v>
      </c>
      <c r="F123" s="202" t="s">
        <v>392</v>
      </c>
      <c r="G123" s="203" t="s">
        <v>225</v>
      </c>
      <c r="H123" s="204">
        <v>312</v>
      </c>
      <c r="I123" s="205"/>
      <c r="J123" s="206">
        <f>ROUND(I123*H123,2)</f>
        <v>0</v>
      </c>
      <c r="K123" s="202" t="s">
        <v>182</v>
      </c>
      <c r="L123" s="207"/>
      <c r="M123" s="208" t="s">
        <v>19</v>
      </c>
      <c r="N123" s="209" t="s">
        <v>43</v>
      </c>
      <c r="O123" s="61"/>
      <c r="P123" s="169">
        <f>O123*H123</f>
        <v>0</v>
      </c>
      <c r="Q123" s="169">
        <v>5.6999999999999998E-4</v>
      </c>
      <c r="R123" s="169">
        <f>Q123*H123</f>
        <v>0.17784</v>
      </c>
      <c r="S123" s="169">
        <v>0</v>
      </c>
      <c r="T123" s="170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1" t="s">
        <v>219</v>
      </c>
      <c r="AT123" s="171" t="s">
        <v>215</v>
      </c>
      <c r="AU123" s="171" t="s">
        <v>72</v>
      </c>
      <c r="AY123" s="14" t="s">
        <v>184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79</v>
      </c>
      <c r="BK123" s="172">
        <f>ROUND(I123*H123,2)</f>
        <v>0</v>
      </c>
      <c r="BL123" s="14" t="s">
        <v>183</v>
      </c>
      <c r="BM123" s="171" t="s">
        <v>879</v>
      </c>
    </row>
    <row r="124" spans="1:65" s="2" customFormat="1">
      <c r="A124" s="31"/>
      <c r="B124" s="32"/>
      <c r="C124" s="33"/>
      <c r="D124" s="173" t="s">
        <v>186</v>
      </c>
      <c r="E124" s="33"/>
      <c r="F124" s="174" t="s">
        <v>392</v>
      </c>
      <c r="G124" s="33"/>
      <c r="H124" s="33"/>
      <c r="I124" s="112"/>
      <c r="J124" s="33"/>
      <c r="K124" s="33"/>
      <c r="L124" s="36"/>
      <c r="M124" s="175"/>
      <c r="N124" s="176"/>
      <c r="O124" s="61"/>
      <c r="P124" s="61"/>
      <c r="Q124" s="61"/>
      <c r="R124" s="61"/>
      <c r="S124" s="61"/>
      <c r="T124" s="62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186</v>
      </c>
      <c r="AU124" s="14" t="s">
        <v>72</v>
      </c>
    </row>
    <row r="125" spans="1:65" s="2" customFormat="1" ht="21.75" customHeight="1">
      <c r="A125" s="31"/>
      <c r="B125" s="32"/>
      <c r="C125" s="200" t="s">
        <v>267</v>
      </c>
      <c r="D125" s="200" t="s">
        <v>215</v>
      </c>
      <c r="E125" s="201" t="s">
        <v>394</v>
      </c>
      <c r="F125" s="202" t="s">
        <v>395</v>
      </c>
      <c r="G125" s="203" t="s">
        <v>225</v>
      </c>
      <c r="H125" s="204">
        <v>126</v>
      </c>
      <c r="I125" s="205"/>
      <c r="J125" s="206">
        <f>ROUND(I125*H125,2)</f>
        <v>0</v>
      </c>
      <c r="K125" s="202" t="s">
        <v>182</v>
      </c>
      <c r="L125" s="207"/>
      <c r="M125" s="208" t="s">
        <v>19</v>
      </c>
      <c r="N125" s="209" t="s">
        <v>43</v>
      </c>
      <c r="O125" s="61"/>
      <c r="P125" s="169">
        <f>O125*H125</f>
        <v>0</v>
      </c>
      <c r="Q125" s="169">
        <v>9.0000000000000006E-5</v>
      </c>
      <c r="R125" s="169">
        <f>Q125*H125</f>
        <v>1.1340000000000001E-2</v>
      </c>
      <c r="S125" s="169">
        <v>0</v>
      </c>
      <c r="T125" s="17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1" t="s">
        <v>219</v>
      </c>
      <c r="AT125" s="171" t="s">
        <v>215</v>
      </c>
      <c r="AU125" s="171" t="s">
        <v>72</v>
      </c>
      <c r="AY125" s="14" t="s">
        <v>184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79</v>
      </c>
      <c r="BK125" s="172">
        <f>ROUND(I125*H125,2)</f>
        <v>0</v>
      </c>
      <c r="BL125" s="14" t="s">
        <v>183</v>
      </c>
      <c r="BM125" s="171" t="s">
        <v>880</v>
      </c>
    </row>
    <row r="126" spans="1:65" s="2" customFormat="1">
      <c r="A126" s="31"/>
      <c r="B126" s="32"/>
      <c r="C126" s="33"/>
      <c r="D126" s="173" t="s">
        <v>186</v>
      </c>
      <c r="E126" s="33"/>
      <c r="F126" s="174" t="s">
        <v>395</v>
      </c>
      <c r="G126" s="33"/>
      <c r="H126" s="33"/>
      <c r="I126" s="112"/>
      <c r="J126" s="33"/>
      <c r="K126" s="33"/>
      <c r="L126" s="36"/>
      <c r="M126" s="175"/>
      <c r="N126" s="176"/>
      <c r="O126" s="61"/>
      <c r="P126" s="61"/>
      <c r="Q126" s="61"/>
      <c r="R126" s="61"/>
      <c r="S126" s="61"/>
      <c r="T126" s="62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186</v>
      </c>
      <c r="AU126" s="14" t="s">
        <v>72</v>
      </c>
    </row>
    <row r="127" spans="1:65" s="2" customFormat="1" ht="21.75" customHeight="1">
      <c r="A127" s="31"/>
      <c r="B127" s="32"/>
      <c r="C127" s="200" t="s">
        <v>272</v>
      </c>
      <c r="D127" s="200" t="s">
        <v>215</v>
      </c>
      <c r="E127" s="201" t="s">
        <v>397</v>
      </c>
      <c r="F127" s="202" t="s">
        <v>398</v>
      </c>
      <c r="G127" s="203" t="s">
        <v>225</v>
      </c>
      <c r="H127" s="204">
        <v>252</v>
      </c>
      <c r="I127" s="205"/>
      <c r="J127" s="206">
        <f>ROUND(I127*H127,2)</f>
        <v>0</v>
      </c>
      <c r="K127" s="202" t="s">
        <v>182</v>
      </c>
      <c r="L127" s="207"/>
      <c r="M127" s="208" t="s">
        <v>19</v>
      </c>
      <c r="N127" s="209" t="s">
        <v>43</v>
      </c>
      <c r="O127" s="61"/>
      <c r="P127" s="169">
        <f>O127*H127</f>
        <v>0</v>
      </c>
      <c r="Q127" s="169">
        <v>1.23E-3</v>
      </c>
      <c r="R127" s="169">
        <f>Q127*H127</f>
        <v>0.30996000000000001</v>
      </c>
      <c r="S127" s="169">
        <v>0</v>
      </c>
      <c r="T127" s="170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1" t="s">
        <v>219</v>
      </c>
      <c r="AT127" s="171" t="s">
        <v>215</v>
      </c>
      <c r="AU127" s="171" t="s">
        <v>72</v>
      </c>
      <c r="AY127" s="14" t="s">
        <v>184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79</v>
      </c>
      <c r="BK127" s="172">
        <f>ROUND(I127*H127,2)</f>
        <v>0</v>
      </c>
      <c r="BL127" s="14" t="s">
        <v>183</v>
      </c>
      <c r="BM127" s="171" t="s">
        <v>881</v>
      </c>
    </row>
    <row r="128" spans="1:65" s="2" customFormat="1">
      <c r="A128" s="31"/>
      <c r="B128" s="32"/>
      <c r="C128" s="33"/>
      <c r="D128" s="173" t="s">
        <v>186</v>
      </c>
      <c r="E128" s="33"/>
      <c r="F128" s="174" t="s">
        <v>398</v>
      </c>
      <c r="G128" s="33"/>
      <c r="H128" s="33"/>
      <c r="I128" s="112"/>
      <c r="J128" s="33"/>
      <c r="K128" s="33"/>
      <c r="L128" s="36"/>
      <c r="M128" s="175"/>
      <c r="N128" s="176"/>
      <c r="O128" s="61"/>
      <c r="P128" s="61"/>
      <c r="Q128" s="61"/>
      <c r="R128" s="61"/>
      <c r="S128" s="61"/>
      <c r="T128" s="62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186</v>
      </c>
      <c r="AU128" s="14" t="s">
        <v>72</v>
      </c>
    </row>
    <row r="129" spans="1:65" s="10" customFormat="1">
      <c r="B129" s="178"/>
      <c r="C129" s="179"/>
      <c r="D129" s="173" t="s">
        <v>190</v>
      </c>
      <c r="E129" s="180" t="s">
        <v>19</v>
      </c>
      <c r="F129" s="181" t="s">
        <v>882</v>
      </c>
      <c r="G129" s="179"/>
      <c r="H129" s="182">
        <v>252</v>
      </c>
      <c r="I129" s="183"/>
      <c r="J129" s="179"/>
      <c r="K129" s="179"/>
      <c r="L129" s="184"/>
      <c r="M129" s="185"/>
      <c r="N129" s="186"/>
      <c r="O129" s="186"/>
      <c r="P129" s="186"/>
      <c r="Q129" s="186"/>
      <c r="R129" s="186"/>
      <c r="S129" s="186"/>
      <c r="T129" s="187"/>
      <c r="AT129" s="188" t="s">
        <v>190</v>
      </c>
      <c r="AU129" s="188" t="s">
        <v>72</v>
      </c>
      <c r="AV129" s="10" t="s">
        <v>81</v>
      </c>
      <c r="AW129" s="10" t="s">
        <v>33</v>
      </c>
      <c r="AX129" s="10" t="s">
        <v>79</v>
      </c>
      <c r="AY129" s="188" t="s">
        <v>184</v>
      </c>
    </row>
    <row r="130" spans="1:65" s="2" customFormat="1" ht="21.75" customHeight="1">
      <c r="A130" s="31"/>
      <c r="B130" s="32"/>
      <c r="C130" s="160" t="s">
        <v>8</v>
      </c>
      <c r="D130" s="160" t="s">
        <v>178</v>
      </c>
      <c r="E130" s="161" t="s">
        <v>401</v>
      </c>
      <c r="F130" s="162" t="s">
        <v>402</v>
      </c>
      <c r="G130" s="163" t="s">
        <v>225</v>
      </c>
      <c r="H130" s="164">
        <v>70</v>
      </c>
      <c r="I130" s="165"/>
      <c r="J130" s="166">
        <f>ROUND(I130*H130,2)</f>
        <v>0</v>
      </c>
      <c r="K130" s="162" t="s">
        <v>182</v>
      </c>
      <c r="L130" s="36"/>
      <c r="M130" s="167" t="s">
        <v>19</v>
      </c>
      <c r="N130" s="168" t="s">
        <v>43</v>
      </c>
      <c r="O130" s="61"/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1" t="s">
        <v>183</v>
      </c>
      <c r="AT130" s="171" t="s">
        <v>178</v>
      </c>
      <c r="AU130" s="171" t="s">
        <v>72</v>
      </c>
      <c r="AY130" s="14" t="s">
        <v>184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79</v>
      </c>
      <c r="BK130" s="172">
        <f>ROUND(I130*H130,2)</f>
        <v>0</v>
      </c>
      <c r="BL130" s="14" t="s">
        <v>183</v>
      </c>
      <c r="BM130" s="171" t="s">
        <v>883</v>
      </c>
    </row>
    <row r="131" spans="1:65" s="2" customFormat="1" ht="19.5">
      <c r="A131" s="31"/>
      <c r="B131" s="32"/>
      <c r="C131" s="33"/>
      <c r="D131" s="173" t="s">
        <v>186</v>
      </c>
      <c r="E131" s="33"/>
      <c r="F131" s="174" t="s">
        <v>404</v>
      </c>
      <c r="G131" s="33"/>
      <c r="H131" s="33"/>
      <c r="I131" s="112"/>
      <c r="J131" s="33"/>
      <c r="K131" s="33"/>
      <c r="L131" s="36"/>
      <c r="M131" s="175"/>
      <c r="N131" s="176"/>
      <c r="O131" s="61"/>
      <c r="P131" s="61"/>
      <c r="Q131" s="61"/>
      <c r="R131" s="61"/>
      <c r="S131" s="61"/>
      <c r="T131" s="62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186</v>
      </c>
      <c r="AU131" s="14" t="s">
        <v>72</v>
      </c>
    </row>
    <row r="132" spans="1:65" s="2" customFormat="1" ht="29.25">
      <c r="A132" s="31"/>
      <c r="B132" s="32"/>
      <c r="C132" s="33"/>
      <c r="D132" s="173" t="s">
        <v>188</v>
      </c>
      <c r="E132" s="33"/>
      <c r="F132" s="177" t="s">
        <v>405</v>
      </c>
      <c r="G132" s="33"/>
      <c r="H132" s="33"/>
      <c r="I132" s="112"/>
      <c r="J132" s="33"/>
      <c r="K132" s="33"/>
      <c r="L132" s="36"/>
      <c r="M132" s="175"/>
      <c r="N132" s="176"/>
      <c r="O132" s="61"/>
      <c r="P132" s="61"/>
      <c r="Q132" s="61"/>
      <c r="R132" s="61"/>
      <c r="S132" s="61"/>
      <c r="T132" s="62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188</v>
      </c>
      <c r="AU132" s="14" t="s">
        <v>72</v>
      </c>
    </row>
    <row r="133" spans="1:65" s="2" customFormat="1" ht="21.75" customHeight="1">
      <c r="A133" s="31"/>
      <c r="B133" s="32"/>
      <c r="C133" s="200" t="s">
        <v>285</v>
      </c>
      <c r="D133" s="200" t="s">
        <v>215</v>
      </c>
      <c r="E133" s="201" t="s">
        <v>406</v>
      </c>
      <c r="F133" s="202" t="s">
        <v>407</v>
      </c>
      <c r="G133" s="203" t="s">
        <v>181</v>
      </c>
      <c r="H133" s="204">
        <v>17.5</v>
      </c>
      <c r="I133" s="205"/>
      <c r="J133" s="206">
        <f>ROUND(I133*H133,2)</f>
        <v>0</v>
      </c>
      <c r="K133" s="202" t="s">
        <v>182</v>
      </c>
      <c r="L133" s="207"/>
      <c r="M133" s="208" t="s">
        <v>19</v>
      </c>
      <c r="N133" s="209" t="s">
        <v>43</v>
      </c>
      <c r="O133" s="61"/>
      <c r="P133" s="169">
        <f>O133*H133</f>
        <v>0</v>
      </c>
      <c r="Q133" s="169">
        <v>1E-3</v>
      </c>
      <c r="R133" s="169">
        <f>Q133*H133</f>
        <v>1.7500000000000002E-2</v>
      </c>
      <c r="S133" s="169">
        <v>0</v>
      </c>
      <c r="T133" s="17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1" t="s">
        <v>219</v>
      </c>
      <c r="AT133" s="171" t="s">
        <v>215</v>
      </c>
      <c r="AU133" s="171" t="s">
        <v>72</v>
      </c>
      <c r="AY133" s="14" t="s">
        <v>184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79</v>
      </c>
      <c r="BK133" s="172">
        <f>ROUND(I133*H133,2)</f>
        <v>0</v>
      </c>
      <c r="BL133" s="14" t="s">
        <v>183</v>
      </c>
      <c r="BM133" s="171" t="s">
        <v>884</v>
      </c>
    </row>
    <row r="134" spans="1:65" s="2" customFormat="1">
      <c r="A134" s="31"/>
      <c r="B134" s="32"/>
      <c r="C134" s="33"/>
      <c r="D134" s="173" t="s">
        <v>186</v>
      </c>
      <c r="E134" s="33"/>
      <c r="F134" s="174" t="s">
        <v>407</v>
      </c>
      <c r="G134" s="33"/>
      <c r="H134" s="33"/>
      <c r="I134" s="112"/>
      <c r="J134" s="33"/>
      <c r="K134" s="33"/>
      <c r="L134" s="36"/>
      <c r="M134" s="175"/>
      <c r="N134" s="176"/>
      <c r="O134" s="61"/>
      <c r="P134" s="61"/>
      <c r="Q134" s="61"/>
      <c r="R134" s="61"/>
      <c r="S134" s="61"/>
      <c r="T134" s="62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186</v>
      </c>
      <c r="AU134" s="14" t="s">
        <v>72</v>
      </c>
    </row>
    <row r="135" spans="1:65" s="10" customFormat="1">
      <c r="B135" s="178"/>
      <c r="C135" s="179"/>
      <c r="D135" s="173" t="s">
        <v>190</v>
      </c>
      <c r="E135" s="180" t="s">
        <v>19</v>
      </c>
      <c r="F135" s="181" t="s">
        <v>648</v>
      </c>
      <c r="G135" s="179"/>
      <c r="H135" s="182">
        <v>17.5</v>
      </c>
      <c r="I135" s="183"/>
      <c r="J135" s="179"/>
      <c r="K135" s="179"/>
      <c r="L135" s="184"/>
      <c r="M135" s="185"/>
      <c r="N135" s="186"/>
      <c r="O135" s="186"/>
      <c r="P135" s="186"/>
      <c r="Q135" s="186"/>
      <c r="R135" s="186"/>
      <c r="S135" s="186"/>
      <c r="T135" s="187"/>
      <c r="AT135" s="188" t="s">
        <v>190</v>
      </c>
      <c r="AU135" s="188" t="s">
        <v>72</v>
      </c>
      <c r="AV135" s="10" t="s">
        <v>81</v>
      </c>
      <c r="AW135" s="10" t="s">
        <v>33</v>
      </c>
      <c r="AX135" s="10" t="s">
        <v>79</v>
      </c>
      <c r="AY135" s="188" t="s">
        <v>184</v>
      </c>
    </row>
    <row r="136" spans="1:65" s="2" customFormat="1" ht="21.75" customHeight="1">
      <c r="A136" s="31"/>
      <c r="B136" s="32"/>
      <c r="C136" s="200" t="s">
        <v>293</v>
      </c>
      <c r="D136" s="200" t="s">
        <v>215</v>
      </c>
      <c r="E136" s="201" t="s">
        <v>230</v>
      </c>
      <c r="F136" s="202" t="s">
        <v>231</v>
      </c>
      <c r="G136" s="203" t="s">
        <v>225</v>
      </c>
      <c r="H136" s="204">
        <v>126</v>
      </c>
      <c r="I136" s="205"/>
      <c r="J136" s="206">
        <f>ROUND(I136*H136,2)</f>
        <v>0</v>
      </c>
      <c r="K136" s="202" t="s">
        <v>182</v>
      </c>
      <c r="L136" s="207"/>
      <c r="M136" s="208" t="s">
        <v>19</v>
      </c>
      <c r="N136" s="209" t="s">
        <v>43</v>
      </c>
      <c r="O136" s="61"/>
      <c r="P136" s="169">
        <f>O136*H136</f>
        <v>0</v>
      </c>
      <c r="Q136" s="169">
        <v>1.8000000000000001E-4</v>
      </c>
      <c r="R136" s="169">
        <f>Q136*H136</f>
        <v>2.2680000000000002E-2</v>
      </c>
      <c r="S136" s="169">
        <v>0</v>
      </c>
      <c r="T136" s="17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1" t="s">
        <v>410</v>
      </c>
      <c r="AT136" s="171" t="s">
        <v>215</v>
      </c>
      <c r="AU136" s="171" t="s">
        <v>72</v>
      </c>
      <c r="AY136" s="14" t="s">
        <v>184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79</v>
      </c>
      <c r="BK136" s="172">
        <f>ROUND(I136*H136,2)</f>
        <v>0</v>
      </c>
      <c r="BL136" s="14" t="s">
        <v>410</v>
      </c>
      <c r="BM136" s="171" t="s">
        <v>885</v>
      </c>
    </row>
    <row r="137" spans="1:65" s="2" customFormat="1">
      <c r="A137" s="31"/>
      <c r="B137" s="32"/>
      <c r="C137" s="33"/>
      <c r="D137" s="173" t="s">
        <v>186</v>
      </c>
      <c r="E137" s="33"/>
      <c r="F137" s="174" t="s">
        <v>231</v>
      </c>
      <c r="G137" s="33"/>
      <c r="H137" s="33"/>
      <c r="I137" s="112"/>
      <c r="J137" s="33"/>
      <c r="K137" s="33"/>
      <c r="L137" s="36"/>
      <c r="M137" s="175"/>
      <c r="N137" s="176"/>
      <c r="O137" s="61"/>
      <c r="P137" s="61"/>
      <c r="Q137" s="61"/>
      <c r="R137" s="61"/>
      <c r="S137" s="61"/>
      <c r="T137" s="62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186</v>
      </c>
      <c r="AU137" s="14" t="s">
        <v>72</v>
      </c>
    </row>
    <row r="138" spans="1:65" s="10" customFormat="1">
      <c r="B138" s="178"/>
      <c r="C138" s="179"/>
      <c r="D138" s="173" t="s">
        <v>190</v>
      </c>
      <c r="E138" s="180" t="s">
        <v>19</v>
      </c>
      <c r="F138" s="181" t="s">
        <v>886</v>
      </c>
      <c r="G138" s="179"/>
      <c r="H138" s="182">
        <v>126</v>
      </c>
      <c r="I138" s="183"/>
      <c r="J138" s="179"/>
      <c r="K138" s="179"/>
      <c r="L138" s="184"/>
      <c r="M138" s="185"/>
      <c r="N138" s="186"/>
      <c r="O138" s="186"/>
      <c r="P138" s="186"/>
      <c r="Q138" s="186"/>
      <c r="R138" s="186"/>
      <c r="S138" s="186"/>
      <c r="T138" s="187"/>
      <c r="AT138" s="188" t="s">
        <v>190</v>
      </c>
      <c r="AU138" s="188" t="s">
        <v>72</v>
      </c>
      <c r="AV138" s="10" t="s">
        <v>81</v>
      </c>
      <c r="AW138" s="10" t="s">
        <v>33</v>
      </c>
      <c r="AX138" s="10" t="s">
        <v>79</v>
      </c>
      <c r="AY138" s="188" t="s">
        <v>184</v>
      </c>
    </row>
    <row r="139" spans="1:65" s="2" customFormat="1" ht="21.75" customHeight="1">
      <c r="A139" s="31"/>
      <c r="B139" s="32"/>
      <c r="C139" s="200" t="s">
        <v>300</v>
      </c>
      <c r="D139" s="200" t="s">
        <v>215</v>
      </c>
      <c r="E139" s="201" t="s">
        <v>413</v>
      </c>
      <c r="F139" s="202" t="s">
        <v>414</v>
      </c>
      <c r="G139" s="203" t="s">
        <v>225</v>
      </c>
      <c r="H139" s="204">
        <v>736</v>
      </c>
      <c r="I139" s="205"/>
      <c r="J139" s="206">
        <f>ROUND(I139*H139,2)</f>
        <v>0</v>
      </c>
      <c r="K139" s="202" t="s">
        <v>182</v>
      </c>
      <c r="L139" s="207"/>
      <c r="M139" s="208" t="s">
        <v>19</v>
      </c>
      <c r="N139" s="209" t="s">
        <v>43</v>
      </c>
      <c r="O139" s="61"/>
      <c r="P139" s="169">
        <f>O139*H139</f>
        <v>0</v>
      </c>
      <c r="Q139" s="169">
        <v>9.0000000000000006E-5</v>
      </c>
      <c r="R139" s="169">
        <f>Q139*H139</f>
        <v>6.6240000000000007E-2</v>
      </c>
      <c r="S139" s="169">
        <v>0</v>
      </c>
      <c r="T139" s="170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1" t="s">
        <v>410</v>
      </c>
      <c r="AT139" s="171" t="s">
        <v>215</v>
      </c>
      <c r="AU139" s="171" t="s">
        <v>72</v>
      </c>
      <c r="AY139" s="14" t="s">
        <v>184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79</v>
      </c>
      <c r="BK139" s="172">
        <f>ROUND(I139*H139,2)</f>
        <v>0</v>
      </c>
      <c r="BL139" s="14" t="s">
        <v>410</v>
      </c>
      <c r="BM139" s="171" t="s">
        <v>887</v>
      </c>
    </row>
    <row r="140" spans="1:65" s="2" customFormat="1">
      <c r="A140" s="31"/>
      <c r="B140" s="32"/>
      <c r="C140" s="33"/>
      <c r="D140" s="173" t="s">
        <v>186</v>
      </c>
      <c r="E140" s="33"/>
      <c r="F140" s="174" t="s">
        <v>414</v>
      </c>
      <c r="G140" s="33"/>
      <c r="H140" s="33"/>
      <c r="I140" s="112"/>
      <c r="J140" s="33"/>
      <c r="K140" s="33"/>
      <c r="L140" s="36"/>
      <c r="M140" s="175"/>
      <c r="N140" s="176"/>
      <c r="O140" s="61"/>
      <c r="P140" s="61"/>
      <c r="Q140" s="61"/>
      <c r="R140" s="61"/>
      <c r="S140" s="61"/>
      <c r="T140" s="62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186</v>
      </c>
      <c r="AU140" s="14" t="s">
        <v>72</v>
      </c>
    </row>
    <row r="141" spans="1:65" s="10" customFormat="1">
      <c r="B141" s="178"/>
      <c r="C141" s="179"/>
      <c r="D141" s="173" t="s">
        <v>190</v>
      </c>
      <c r="E141" s="180" t="s">
        <v>19</v>
      </c>
      <c r="F141" s="181" t="s">
        <v>888</v>
      </c>
      <c r="G141" s="179"/>
      <c r="H141" s="182">
        <v>736</v>
      </c>
      <c r="I141" s="183"/>
      <c r="J141" s="179"/>
      <c r="K141" s="179"/>
      <c r="L141" s="184"/>
      <c r="M141" s="185"/>
      <c r="N141" s="186"/>
      <c r="O141" s="186"/>
      <c r="P141" s="186"/>
      <c r="Q141" s="186"/>
      <c r="R141" s="186"/>
      <c r="S141" s="186"/>
      <c r="T141" s="187"/>
      <c r="AT141" s="188" t="s">
        <v>190</v>
      </c>
      <c r="AU141" s="188" t="s">
        <v>72</v>
      </c>
      <c r="AV141" s="10" t="s">
        <v>81</v>
      </c>
      <c r="AW141" s="10" t="s">
        <v>33</v>
      </c>
      <c r="AX141" s="10" t="s">
        <v>79</v>
      </c>
      <c r="AY141" s="188" t="s">
        <v>184</v>
      </c>
    </row>
    <row r="142" spans="1:65" s="2" customFormat="1" ht="21.75" customHeight="1">
      <c r="A142" s="31"/>
      <c r="B142" s="32"/>
      <c r="C142" s="160" t="s">
        <v>306</v>
      </c>
      <c r="D142" s="160" t="s">
        <v>178</v>
      </c>
      <c r="E142" s="161" t="s">
        <v>422</v>
      </c>
      <c r="F142" s="162" t="s">
        <v>423</v>
      </c>
      <c r="G142" s="163" t="s">
        <v>236</v>
      </c>
      <c r="H142" s="164">
        <v>49.845999999999997</v>
      </c>
      <c r="I142" s="165"/>
      <c r="J142" s="166">
        <f>ROUND(I142*H142,2)</f>
        <v>0</v>
      </c>
      <c r="K142" s="162" t="s">
        <v>182</v>
      </c>
      <c r="L142" s="36"/>
      <c r="M142" s="167" t="s">
        <v>19</v>
      </c>
      <c r="N142" s="168" t="s">
        <v>43</v>
      </c>
      <c r="O142" s="61"/>
      <c r="P142" s="169">
        <f>O142*H142</f>
        <v>0</v>
      </c>
      <c r="Q142" s="169">
        <v>0</v>
      </c>
      <c r="R142" s="169">
        <f>Q142*H142</f>
        <v>0</v>
      </c>
      <c r="S142" s="169">
        <v>0</v>
      </c>
      <c r="T142" s="17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1" t="s">
        <v>183</v>
      </c>
      <c r="AT142" s="171" t="s">
        <v>178</v>
      </c>
      <c r="AU142" s="171" t="s">
        <v>72</v>
      </c>
      <c r="AY142" s="14" t="s">
        <v>184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79</v>
      </c>
      <c r="BK142" s="172">
        <f>ROUND(I142*H142,2)</f>
        <v>0</v>
      </c>
      <c r="BL142" s="14" t="s">
        <v>183</v>
      </c>
      <c r="BM142" s="171" t="s">
        <v>889</v>
      </c>
    </row>
    <row r="143" spans="1:65" s="2" customFormat="1" ht="39">
      <c r="A143" s="31"/>
      <c r="B143" s="32"/>
      <c r="C143" s="33"/>
      <c r="D143" s="173" t="s">
        <v>186</v>
      </c>
      <c r="E143" s="33"/>
      <c r="F143" s="174" t="s">
        <v>425</v>
      </c>
      <c r="G143" s="33"/>
      <c r="H143" s="33"/>
      <c r="I143" s="112"/>
      <c r="J143" s="33"/>
      <c r="K143" s="33"/>
      <c r="L143" s="36"/>
      <c r="M143" s="175"/>
      <c r="N143" s="176"/>
      <c r="O143" s="61"/>
      <c r="P143" s="61"/>
      <c r="Q143" s="61"/>
      <c r="R143" s="61"/>
      <c r="S143" s="61"/>
      <c r="T143" s="62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186</v>
      </c>
      <c r="AU143" s="14" t="s">
        <v>72</v>
      </c>
    </row>
    <row r="144" spans="1:65" s="2" customFormat="1" ht="48.75">
      <c r="A144" s="31"/>
      <c r="B144" s="32"/>
      <c r="C144" s="33"/>
      <c r="D144" s="173" t="s">
        <v>188</v>
      </c>
      <c r="E144" s="33"/>
      <c r="F144" s="177" t="s">
        <v>421</v>
      </c>
      <c r="G144" s="33"/>
      <c r="H144" s="33"/>
      <c r="I144" s="112"/>
      <c r="J144" s="33"/>
      <c r="K144" s="33"/>
      <c r="L144" s="36"/>
      <c r="M144" s="175"/>
      <c r="N144" s="176"/>
      <c r="O144" s="61"/>
      <c r="P144" s="61"/>
      <c r="Q144" s="61"/>
      <c r="R144" s="61"/>
      <c r="S144" s="61"/>
      <c r="T144" s="62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188</v>
      </c>
      <c r="AU144" s="14" t="s">
        <v>72</v>
      </c>
    </row>
    <row r="145" spans="1:65" s="2" customFormat="1" ht="21.75" customHeight="1">
      <c r="A145" s="31"/>
      <c r="B145" s="32"/>
      <c r="C145" s="160" t="s">
        <v>313</v>
      </c>
      <c r="D145" s="160" t="s">
        <v>178</v>
      </c>
      <c r="E145" s="161" t="s">
        <v>427</v>
      </c>
      <c r="F145" s="162" t="s">
        <v>428</v>
      </c>
      <c r="G145" s="163" t="s">
        <v>429</v>
      </c>
      <c r="H145" s="164">
        <v>2</v>
      </c>
      <c r="I145" s="165"/>
      <c r="J145" s="166">
        <f>ROUND(I145*H145,2)</f>
        <v>0</v>
      </c>
      <c r="K145" s="162" t="s">
        <v>182</v>
      </c>
      <c r="L145" s="36"/>
      <c r="M145" s="167" t="s">
        <v>19</v>
      </c>
      <c r="N145" s="168" t="s">
        <v>43</v>
      </c>
      <c r="O145" s="61"/>
      <c r="P145" s="169">
        <f>O145*H145</f>
        <v>0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1" t="s">
        <v>183</v>
      </c>
      <c r="AT145" s="171" t="s">
        <v>178</v>
      </c>
      <c r="AU145" s="171" t="s">
        <v>72</v>
      </c>
      <c r="AY145" s="14" t="s">
        <v>184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4" t="s">
        <v>79</v>
      </c>
      <c r="BK145" s="172">
        <f>ROUND(I145*H145,2)</f>
        <v>0</v>
      </c>
      <c r="BL145" s="14" t="s">
        <v>183</v>
      </c>
      <c r="BM145" s="171" t="s">
        <v>890</v>
      </c>
    </row>
    <row r="146" spans="1:65" s="2" customFormat="1" ht="19.5">
      <c r="A146" s="31"/>
      <c r="B146" s="32"/>
      <c r="C146" s="33"/>
      <c r="D146" s="173" t="s">
        <v>186</v>
      </c>
      <c r="E146" s="33"/>
      <c r="F146" s="174" t="s">
        <v>431</v>
      </c>
      <c r="G146" s="33"/>
      <c r="H146" s="33"/>
      <c r="I146" s="112"/>
      <c r="J146" s="33"/>
      <c r="K146" s="33"/>
      <c r="L146" s="36"/>
      <c r="M146" s="175"/>
      <c r="N146" s="176"/>
      <c r="O146" s="61"/>
      <c r="P146" s="61"/>
      <c r="Q146" s="61"/>
      <c r="R146" s="61"/>
      <c r="S146" s="61"/>
      <c r="T146" s="62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186</v>
      </c>
      <c r="AU146" s="14" t="s">
        <v>72</v>
      </c>
    </row>
    <row r="147" spans="1:65" s="2" customFormat="1" ht="29.25">
      <c r="A147" s="31"/>
      <c r="B147" s="32"/>
      <c r="C147" s="33"/>
      <c r="D147" s="173" t="s">
        <v>188</v>
      </c>
      <c r="E147" s="33"/>
      <c r="F147" s="177" t="s">
        <v>432</v>
      </c>
      <c r="G147" s="33"/>
      <c r="H147" s="33"/>
      <c r="I147" s="112"/>
      <c r="J147" s="33"/>
      <c r="K147" s="33"/>
      <c r="L147" s="36"/>
      <c r="M147" s="175"/>
      <c r="N147" s="176"/>
      <c r="O147" s="61"/>
      <c r="P147" s="61"/>
      <c r="Q147" s="61"/>
      <c r="R147" s="61"/>
      <c r="S147" s="61"/>
      <c r="T147" s="62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188</v>
      </c>
      <c r="AU147" s="14" t="s">
        <v>72</v>
      </c>
    </row>
    <row r="148" spans="1:65" s="2" customFormat="1" ht="21.75" customHeight="1">
      <c r="A148" s="31"/>
      <c r="B148" s="32"/>
      <c r="C148" s="200" t="s">
        <v>7</v>
      </c>
      <c r="D148" s="200" t="s">
        <v>215</v>
      </c>
      <c r="E148" s="201" t="s">
        <v>661</v>
      </c>
      <c r="F148" s="202" t="s">
        <v>662</v>
      </c>
      <c r="G148" s="203" t="s">
        <v>225</v>
      </c>
      <c r="H148" s="204">
        <v>2</v>
      </c>
      <c r="I148" s="205"/>
      <c r="J148" s="206">
        <f>ROUND(I148*H148,2)</f>
        <v>0</v>
      </c>
      <c r="K148" s="202" t="s">
        <v>182</v>
      </c>
      <c r="L148" s="207"/>
      <c r="M148" s="208" t="s">
        <v>19</v>
      </c>
      <c r="N148" s="209" t="s">
        <v>43</v>
      </c>
      <c r="O148" s="61"/>
      <c r="P148" s="169">
        <f>O148*H148</f>
        <v>0</v>
      </c>
      <c r="Q148" s="169">
        <v>3.2770000000000001E-2</v>
      </c>
      <c r="R148" s="169">
        <f>Q148*H148</f>
        <v>6.5540000000000001E-2</v>
      </c>
      <c r="S148" s="169">
        <v>0</v>
      </c>
      <c r="T148" s="17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1" t="s">
        <v>219</v>
      </c>
      <c r="AT148" s="171" t="s">
        <v>215</v>
      </c>
      <c r="AU148" s="171" t="s">
        <v>72</v>
      </c>
      <c r="AY148" s="14" t="s">
        <v>184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79</v>
      </c>
      <c r="BK148" s="172">
        <f>ROUND(I148*H148,2)</f>
        <v>0</v>
      </c>
      <c r="BL148" s="14" t="s">
        <v>183</v>
      </c>
      <c r="BM148" s="171" t="s">
        <v>891</v>
      </c>
    </row>
    <row r="149" spans="1:65" s="2" customFormat="1">
      <c r="A149" s="31"/>
      <c r="B149" s="32"/>
      <c r="C149" s="33"/>
      <c r="D149" s="173" t="s">
        <v>186</v>
      </c>
      <c r="E149" s="33"/>
      <c r="F149" s="174" t="s">
        <v>662</v>
      </c>
      <c r="G149" s="33"/>
      <c r="H149" s="33"/>
      <c r="I149" s="112"/>
      <c r="J149" s="33"/>
      <c r="K149" s="33"/>
      <c r="L149" s="36"/>
      <c r="M149" s="175"/>
      <c r="N149" s="176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186</v>
      </c>
      <c r="AU149" s="14" t="s">
        <v>72</v>
      </c>
    </row>
    <row r="150" spans="1:65" s="2" customFormat="1" ht="21.75" customHeight="1">
      <c r="A150" s="31"/>
      <c r="B150" s="32"/>
      <c r="C150" s="160" t="s">
        <v>325</v>
      </c>
      <c r="D150" s="160" t="s">
        <v>178</v>
      </c>
      <c r="E150" s="161" t="s">
        <v>455</v>
      </c>
      <c r="F150" s="162" t="s">
        <v>456</v>
      </c>
      <c r="G150" s="163" t="s">
        <v>225</v>
      </c>
      <c r="H150" s="164">
        <v>1</v>
      </c>
      <c r="I150" s="165"/>
      <c r="J150" s="166">
        <f>ROUND(I150*H150,2)</f>
        <v>0</v>
      </c>
      <c r="K150" s="162" t="s">
        <v>182</v>
      </c>
      <c r="L150" s="36"/>
      <c r="M150" s="167" t="s">
        <v>19</v>
      </c>
      <c r="N150" s="168" t="s">
        <v>43</v>
      </c>
      <c r="O150" s="61"/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1" t="s">
        <v>183</v>
      </c>
      <c r="AT150" s="171" t="s">
        <v>178</v>
      </c>
      <c r="AU150" s="171" t="s">
        <v>72</v>
      </c>
      <c r="AY150" s="14" t="s">
        <v>184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4" t="s">
        <v>79</v>
      </c>
      <c r="BK150" s="172">
        <f>ROUND(I150*H150,2)</f>
        <v>0</v>
      </c>
      <c r="BL150" s="14" t="s">
        <v>183</v>
      </c>
      <c r="BM150" s="171" t="s">
        <v>892</v>
      </c>
    </row>
    <row r="151" spans="1:65" s="2" customFormat="1" ht="29.25">
      <c r="A151" s="31"/>
      <c r="B151" s="32"/>
      <c r="C151" s="33"/>
      <c r="D151" s="173" t="s">
        <v>186</v>
      </c>
      <c r="E151" s="33"/>
      <c r="F151" s="174" t="s">
        <v>458</v>
      </c>
      <c r="G151" s="33"/>
      <c r="H151" s="33"/>
      <c r="I151" s="112"/>
      <c r="J151" s="33"/>
      <c r="K151" s="33"/>
      <c r="L151" s="36"/>
      <c r="M151" s="175"/>
      <c r="N151" s="176"/>
      <c r="O151" s="61"/>
      <c r="P151" s="61"/>
      <c r="Q151" s="61"/>
      <c r="R151" s="61"/>
      <c r="S151" s="61"/>
      <c r="T151" s="62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186</v>
      </c>
      <c r="AU151" s="14" t="s">
        <v>72</v>
      </c>
    </row>
    <row r="152" spans="1:65" s="2" customFormat="1" ht="29.25">
      <c r="A152" s="31"/>
      <c r="B152" s="32"/>
      <c r="C152" s="33"/>
      <c r="D152" s="173" t="s">
        <v>188</v>
      </c>
      <c r="E152" s="33"/>
      <c r="F152" s="177" t="s">
        <v>459</v>
      </c>
      <c r="G152" s="33"/>
      <c r="H152" s="33"/>
      <c r="I152" s="112"/>
      <c r="J152" s="33"/>
      <c r="K152" s="33"/>
      <c r="L152" s="36"/>
      <c r="M152" s="175"/>
      <c r="N152" s="176"/>
      <c r="O152" s="61"/>
      <c r="P152" s="61"/>
      <c r="Q152" s="61"/>
      <c r="R152" s="61"/>
      <c r="S152" s="61"/>
      <c r="T152" s="62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188</v>
      </c>
      <c r="AU152" s="14" t="s">
        <v>72</v>
      </c>
    </row>
    <row r="153" spans="1:65" s="2" customFormat="1" ht="21.75" customHeight="1">
      <c r="A153" s="31"/>
      <c r="B153" s="32"/>
      <c r="C153" s="160" t="s">
        <v>426</v>
      </c>
      <c r="D153" s="160" t="s">
        <v>178</v>
      </c>
      <c r="E153" s="161" t="s">
        <v>286</v>
      </c>
      <c r="F153" s="162" t="s">
        <v>287</v>
      </c>
      <c r="G153" s="163" t="s">
        <v>218</v>
      </c>
      <c r="H153" s="164">
        <v>4.9950000000000001</v>
      </c>
      <c r="I153" s="165"/>
      <c r="J153" s="166">
        <f>ROUND(I153*H153,2)</f>
        <v>0</v>
      </c>
      <c r="K153" s="162" t="s">
        <v>182</v>
      </c>
      <c r="L153" s="36"/>
      <c r="M153" s="167" t="s">
        <v>19</v>
      </c>
      <c r="N153" s="168" t="s">
        <v>43</v>
      </c>
      <c r="O153" s="61"/>
      <c r="P153" s="169">
        <f>O153*H153</f>
        <v>0</v>
      </c>
      <c r="Q153" s="169">
        <v>0</v>
      </c>
      <c r="R153" s="169">
        <f>Q153*H153</f>
        <v>0</v>
      </c>
      <c r="S153" s="169">
        <v>0</v>
      </c>
      <c r="T153" s="170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1" t="s">
        <v>288</v>
      </c>
      <c r="AT153" s="171" t="s">
        <v>178</v>
      </c>
      <c r="AU153" s="171" t="s">
        <v>72</v>
      </c>
      <c r="AY153" s="14" t="s">
        <v>184</v>
      </c>
      <c r="BE153" s="172">
        <f>IF(N153="základní",J153,0)</f>
        <v>0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4" t="s">
        <v>79</v>
      </c>
      <c r="BK153" s="172">
        <f>ROUND(I153*H153,2)</f>
        <v>0</v>
      </c>
      <c r="BL153" s="14" t="s">
        <v>288</v>
      </c>
      <c r="BM153" s="171" t="s">
        <v>893</v>
      </c>
    </row>
    <row r="154" spans="1:65" s="2" customFormat="1" ht="29.25">
      <c r="A154" s="31"/>
      <c r="B154" s="32"/>
      <c r="C154" s="33"/>
      <c r="D154" s="173" t="s">
        <v>186</v>
      </c>
      <c r="E154" s="33"/>
      <c r="F154" s="174" t="s">
        <v>290</v>
      </c>
      <c r="G154" s="33"/>
      <c r="H154" s="33"/>
      <c r="I154" s="112"/>
      <c r="J154" s="33"/>
      <c r="K154" s="33"/>
      <c r="L154" s="36"/>
      <c r="M154" s="175"/>
      <c r="N154" s="176"/>
      <c r="O154" s="61"/>
      <c r="P154" s="61"/>
      <c r="Q154" s="61"/>
      <c r="R154" s="61"/>
      <c r="S154" s="61"/>
      <c r="T154" s="62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186</v>
      </c>
      <c r="AU154" s="14" t="s">
        <v>72</v>
      </c>
    </row>
    <row r="155" spans="1:65" s="2" customFormat="1" ht="39">
      <c r="A155" s="31"/>
      <c r="B155" s="32"/>
      <c r="C155" s="33"/>
      <c r="D155" s="173" t="s">
        <v>188</v>
      </c>
      <c r="E155" s="33"/>
      <c r="F155" s="177" t="s">
        <v>291</v>
      </c>
      <c r="G155" s="33"/>
      <c r="H155" s="33"/>
      <c r="I155" s="112"/>
      <c r="J155" s="33"/>
      <c r="K155" s="33"/>
      <c r="L155" s="36"/>
      <c r="M155" s="175"/>
      <c r="N155" s="176"/>
      <c r="O155" s="61"/>
      <c r="P155" s="61"/>
      <c r="Q155" s="61"/>
      <c r="R155" s="61"/>
      <c r="S155" s="61"/>
      <c r="T155" s="62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188</v>
      </c>
      <c r="AU155" s="14" t="s">
        <v>72</v>
      </c>
    </row>
    <row r="156" spans="1:65" s="10" customFormat="1">
      <c r="B156" s="178"/>
      <c r="C156" s="179"/>
      <c r="D156" s="173" t="s">
        <v>190</v>
      </c>
      <c r="E156" s="180" t="s">
        <v>19</v>
      </c>
      <c r="F156" s="181" t="s">
        <v>894</v>
      </c>
      <c r="G156" s="179"/>
      <c r="H156" s="182">
        <v>4.9950000000000001</v>
      </c>
      <c r="I156" s="183"/>
      <c r="J156" s="179"/>
      <c r="K156" s="179"/>
      <c r="L156" s="184"/>
      <c r="M156" s="185"/>
      <c r="N156" s="186"/>
      <c r="O156" s="186"/>
      <c r="P156" s="186"/>
      <c r="Q156" s="186"/>
      <c r="R156" s="186"/>
      <c r="S156" s="186"/>
      <c r="T156" s="187"/>
      <c r="AT156" s="188" t="s">
        <v>190</v>
      </c>
      <c r="AU156" s="188" t="s">
        <v>72</v>
      </c>
      <c r="AV156" s="10" t="s">
        <v>81</v>
      </c>
      <c r="AW156" s="10" t="s">
        <v>33</v>
      </c>
      <c r="AX156" s="10" t="s">
        <v>79</v>
      </c>
      <c r="AY156" s="188" t="s">
        <v>184</v>
      </c>
    </row>
    <row r="157" spans="1:65" s="2" customFormat="1" ht="21.75" customHeight="1">
      <c r="A157" s="31"/>
      <c r="B157" s="32"/>
      <c r="C157" s="160" t="s">
        <v>433</v>
      </c>
      <c r="D157" s="160" t="s">
        <v>178</v>
      </c>
      <c r="E157" s="161" t="s">
        <v>307</v>
      </c>
      <c r="F157" s="162" t="s">
        <v>308</v>
      </c>
      <c r="G157" s="163" t="s">
        <v>218</v>
      </c>
      <c r="H157" s="164">
        <v>77.58</v>
      </c>
      <c r="I157" s="165"/>
      <c r="J157" s="166">
        <f>ROUND(I157*H157,2)</f>
        <v>0</v>
      </c>
      <c r="K157" s="162" t="s">
        <v>182</v>
      </c>
      <c r="L157" s="36"/>
      <c r="M157" s="167" t="s">
        <v>19</v>
      </c>
      <c r="N157" s="168" t="s">
        <v>43</v>
      </c>
      <c r="O157" s="61"/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1" t="s">
        <v>288</v>
      </c>
      <c r="AT157" s="171" t="s">
        <v>178</v>
      </c>
      <c r="AU157" s="171" t="s">
        <v>72</v>
      </c>
      <c r="AY157" s="14" t="s">
        <v>184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4" t="s">
        <v>79</v>
      </c>
      <c r="BK157" s="172">
        <f>ROUND(I157*H157,2)</f>
        <v>0</v>
      </c>
      <c r="BL157" s="14" t="s">
        <v>288</v>
      </c>
      <c r="BM157" s="171" t="s">
        <v>895</v>
      </c>
    </row>
    <row r="158" spans="1:65" s="2" customFormat="1" ht="29.25">
      <c r="A158" s="31"/>
      <c r="B158" s="32"/>
      <c r="C158" s="33"/>
      <c r="D158" s="173" t="s">
        <v>186</v>
      </c>
      <c r="E158" s="33"/>
      <c r="F158" s="174" t="s">
        <v>310</v>
      </c>
      <c r="G158" s="33"/>
      <c r="H158" s="33"/>
      <c r="I158" s="112"/>
      <c r="J158" s="33"/>
      <c r="K158" s="33"/>
      <c r="L158" s="36"/>
      <c r="M158" s="175"/>
      <c r="N158" s="176"/>
      <c r="O158" s="61"/>
      <c r="P158" s="61"/>
      <c r="Q158" s="61"/>
      <c r="R158" s="61"/>
      <c r="S158" s="61"/>
      <c r="T158" s="62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186</v>
      </c>
      <c r="AU158" s="14" t="s">
        <v>72</v>
      </c>
    </row>
    <row r="159" spans="1:65" s="2" customFormat="1" ht="39">
      <c r="A159" s="31"/>
      <c r="B159" s="32"/>
      <c r="C159" s="33"/>
      <c r="D159" s="173" t="s">
        <v>188</v>
      </c>
      <c r="E159" s="33"/>
      <c r="F159" s="177" t="s">
        <v>311</v>
      </c>
      <c r="G159" s="33"/>
      <c r="H159" s="33"/>
      <c r="I159" s="112"/>
      <c r="J159" s="33"/>
      <c r="K159" s="33"/>
      <c r="L159" s="36"/>
      <c r="M159" s="175"/>
      <c r="N159" s="176"/>
      <c r="O159" s="61"/>
      <c r="P159" s="61"/>
      <c r="Q159" s="61"/>
      <c r="R159" s="61"/>
      <c r="S159" s="61"/>
      <c r="T159" s="62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188</v>
      </c>
      <c r="AU159" s="14" t="s">
        <v>72</v>
      </c>
    </row>
    <row r="160" spans="1:65" s="10" customFormat="1">
      <c r="B160" s="178"/>
      <c r="C160" s="179"/>
      <c r="D160" s="173" t="s">
        <v>190</v>
      </c>
      <c r="E160" s="180" t="s">
        <v>19</v>
      </c>
      <c r="F160" s="181" t="s">
        <v>896</v>
      </c>
      <c r="G160" s="179"/>
      <c r="H160" s="182">
        <v>77.58</v>
      </c>
      <c r="I160" s="183"/>
      <c r="J160" s="179"/>
      <c r="K160" s="179"/>
      <c r="L160" s="184"/>
      <c r="M160" s="185"/>
      <c r="N160" s="186"/>
      <c r="O160" s="186"/>
      <c r="P160" s="186"/>
      <c r="Q160" s="186"/>
      <c r="R160" s="186"/>
      <c r="S160" s="186"/>
      <c r="T160" s="187"/>
      <c r="AT160" s="188" t="s">
        <v>190</v>
      </c>
      <c r="AU160" s="188" t="s">
        <v>72</v>
      </c>
      <c r="AV160" s="10" t="s">
        <v>81</v>
      </c>
      <c r="AW160" s="10" t="s">
        <v>33</v>
      </c>
      <c r="AX160" s="10" t="s">
        <v>79</v>
      </c>
      <c r="AY160" s="188" t="s">
        <v>184</v>
      </c>
    </row>
    <row r="161" spans="1:65" s="2" customFormat="1" ht="21.75" customHeight="1">
      <c r="A161" s="31"/>
      <c r="B161" s="32"/>
      <c r="C161" s="160" t="s">
        <v>437</v>
      </c>
      <c r="D161" s="160" t="s">
        <v>178</v>
      </c>
      <c r="E161" s="161" t="s">
        <v>314</v>
      </c>
      <c r="F161" s="162" t="s">
        <v>315</v>
      </c>
      <c r="G161" s="163" t="s">
        <v>218</v>
      </c>
      <c r="H161" s="164">
        <v>4.9950000000000001</v>
      </c>
      <c r="I161" s="165"/>
      <c r="J161" s="166">
        <f>ROUND(I161*H161,2)</f>
        <v>0</v>
      </c>
      <c r="K161" s="162" t="s">
        <v>182</v>
      </c>
      <c r="L161" s="36"/>
      <c r="M161" s="167" t="s">
        <v>19</v>
      </c>
      <c r="N161" s="168" t="s">
        <v>43</v>
      </c>
      <c r="O161" s="61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1" t="s">
        <v>288</v>
      </c>
      <c r="AT161" s="171" t="s">
        <v>178</v>
      </c>
      <c r="AU161" s="171" t="s">
        <v>72</v>
      </c>
      <c r="AY161" s="14" t="s">
        <v>184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4" t="s">
        <v>79</v>
      </c>
      <c r="BK161" s="172">
        <f>ROUND(I161*H161,2)</f>
        <v>0</v>
      </c>
      <c r="BL161" s="14" t="s">
        <v>288</v>
      </c>
      <c r="BM161" s="171" t="s">
        <v>897</v>
      </c>
    </row>
    <row r="162" spans="1:65" s="2" customFormat="1" ht="29.25">
      <c r="A162" s="31"/>
      <c r="B162" s="32"/>
      <c r="C162" s="33"/>
      <c r="D162" s="173" t="s">
        <v>186</v>
      </c>
      <c r="E162" s="33"/>
      <c r="F162" s="174" t="s">
        <v>317</v>
      </c>
      <c r="G162" s="33"/>
      <c r="H162" s="33"/>
      <c r="I162" s="112"/>
      <c r="J162" s="33"/>
      <c r="K162" s="33"/>
      <c r="L162" s="36"/>
      <c r="M162" s="175"/>
      <c r="N162" s="176"/>
      <c r="O162" s="61"/>
      <c r="P162" s="61"/>
      <c r="Q162" s="61"/>
      <c r="R162" s="61"/>
      <c r="S162" s="61"/>
      <c r="T162" s="62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186</v>
      </c>
      <c r="AU162" s="14" t="s">
        <v>72</v>
      </c>
    </row>
    <row r="163" spans="1:65" s="2" customFormat="1" ht="39">
      <c r="A163" s="31"/>
      <c r="B163" s="32"/>
      <c r="C163" s="33"/>
      <c r="D163" s="173" t="s">
        <v>188</v>
      </c>
      <c r="E163" s="33"/>
      <c r="F163" s="177" t="s">
        <v>311</v>
      </c>
      <c r="G163" s="33"/>
      <c r="H163" s="33"/>
      <c r="I163" s="112"/>
      <c r="J163" s="33"/>
      <c r="K163" s="33"/>
      <c r="L163" s="36"/>
      <c r="M163" s="175"/>
      <c r="N163" s="176"/>
      <c r="O163" s="61"/>
      <c r="P163" s="61"/>
      <c r="Q163" s="61"/>
      <c r="R163" s="61"/>
      <c r="S163" s="61"/>
      <c r="T163" s="62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188</v>
      </c>
      <c r="AU163" s="14" t="s">
        <v>72</v>
      </c>
    </row>
    <row r="164" spans="1:65" s="10" customFormat="1">
      <c r="B164" s="178"/>
      <c r="C164" s="179"/>
      <c r="D164" s="173" t="s">
        <v>190</v>
      </c>
      <c r="E164" s="180" t="s">
        <v>19</v>
      </c>
      <c r="F164" s="181" t="s">
        <v>894</v>
      </c>
      <c r="G164" s="179"/>
      <c r="H164" s="182">
        <v>4.9950000000000001</v>
      </c>
      <c r="I164" s="183"/>
      <c r="J164" s="179"/>
      <c r="K164" s="179"/>
      <c r="L164" s="184"/>
      <c r="M164" s="185"/>
      <c r="N164" s="186"/>
      <c r="O164" s="186"/>
      <c r="P164" s="186"/>
      <c r="Q164" s="186"/>
      <c r="R164" s="186"/>
      <c r="S164" s="186"/>
      <c r="T164" s="187"/>
      <c r="AT164" s="188" t="s">
        <v>190</v>
      </c>
      <c r="AU164" s="188" t="s">
        <v>72</v>
      </c>
      <c r="AV164" s="10" t="s">
        <v>81</v>
      </c>
      <c r="AW164" s="10" t="s">
        <v>33</v>
      </c>
      <c r="AX164" s="10" t="s">
        <v>79</v>
      </c>
      <c r="AY164" s="188" t="s">
        <v>184</v>
      </c>
    </row>
    <row r="165" spans="1:65" s="2" customFormat="1" ht="21.75" customHeight="1">
      <c r="A165" s="31"/>
      <c r="B165" s="32"/>
      <c r="C165" s="160" t="s">
        <v>444</v>
      </c>
      <c r="D165" s="160" t="s">
        <v>178</v>
      </c>
      <c r="E165" s="161" t="s">
        <v>319</v>
      </c>
      <c r="F165" s="162" t="s">
        <v>320</v>
      </c>
      <c r="G165" s="163" t="s">
        <v>218</v>
      </c>
      <c r="H165" s="164">
        <v>77.58</v>
      </c>
      <c r="I165" s="165"/>
      <c r="J165" s="166">
        <f>ROUND(I165*H165,2)</f>
        <v>0</v>
      </c>
      <c r="K165" s="162" t="s">
        <v>182</v>
      </c>
      <c r="L165" s="36"/>
      <c r="M165" s="167" t="s">
        <v>19</v>
      </c>
      <c r="N165" s="168" t="s">
        <v>43</v>
      </c>
      <c r="O165" s="61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1" t="s">
        <v>288</v>
      </c>
      <c r="AT165" s="171" t="s">
        <v>178</v>
      </c>
      <c r="AU165" s="171" t="s">
        <v>72</v>
      </c>
      <c r="AY165" s="14" t="s">
        <v>184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79</v>
      </c>
      <c r="BK165" s="172">
        <f>ROUND(I165*H165,2)</f>
        <v>0</v>
      </c>
      <c r="BL165" s="14" t="s">
        <v>288</v>
      </c>
      <c r="BM165" s="171" t="s">
        <v>898</v>
      </c>
    </row>
    <row r="166" spans="1:65" s="2" customFormat="1" ht="68.25">
      <c r="A166" s="31"/>
      <c r="B166" s="32"/>
      <c r="C166" s="33"/>
      <c r="D166" s="173" t="s">
        <v>186</v>
      </c>
      <c r="E166" s="33"/>
      <c r="F166" s="174" t="s">
        <v>322</v>
      </c>
      <c r="G166" s="33"/>
      <c r="H166" s="33"/>
      <c r="I166" s="112"/>
      <c r="J166" s="33"/>
      <c r="K166" s="33"/>
      <c r="L166" s="36"/>
      <c r="M166" s="175"/>
      <c r="N166" s="176"/>
      <c r="O166" s="61"/>
      <c r="P166" s="61"/>
      <c r="Q166" s="61"/>
      <c r="R166" s="61"/>
      <c r="S166" s="61"/>
      <c r="T166" s="62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186</v>
      </c>
      <c r="AU166" s="14" t="s">
        <v>72</v>
      </c>
    </row>
    <row r="167" spans="1:65" s="2" customFormat="1" ht="68.25">
      <c r="A167" s="31"/>
      <c r="B167" s="32"/>
      <c r="C167" s="33"/>
      <c r="D167" s="173" t="s">
        <v>188</v>
      </c>
      <c r="E167" s="33"/>
      <c r="F167" s="177" t="s">
        <v>323</v>
      </c>
      <c r="G167" s="33"/>
      <c r="H167" s="33"/>
      <c r="I167" s="112"/>
      <c r="J167" s="33"/>
      <c r="K167" s="33"/>
      <c r="L167" s="36"/>
      <c r="M167" s="175"/>
      <c r="N167" s="176"/>
      <c r="O167" s="61"/>
      <c r="P167" s="61"/>
      <c r="Q167" s="61"/>
      <c r="R167" s="61"/>
      <c r="S167" s="61"/>
      <c r="T167" s="62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188</v>
      </c>
      <c r="AU167" s="14" t="s">
        <v>72</v>
      </c>
    </row>
    <row r="168" spans="1:65" s="10" customFormat="1">
      <c r="B168" s="178"/>
      <c r="C168" s="179"/>
      <c r="D168" s="173" t="s">
        <v>190</v>
      </c>
      <c r="E168" s="180" t="s">
        <v>19</v>
      </c>
      <c r="F168" s="181" t="s">
        <v>896</v>
      </c>
      <c r="G168" s="179"/>
      <c r="H168" s="182">
        <v>77.58</v>
      </c>
      <c r="I168" s="183"/>
      <c r="J168" s="179"/>
      <c r="K168" s="179"/>
      <c r="L168" s="184"/>
      <c r="M168" s="185"/>
      <c r="N168" s="186"/>
      <c r="O168" s="186"/>
      <c r="P168" s="186"/>
      <c r="Q168" s="186"/>
      <c r="R168" s="186"/>
      <c r="S168" s="186"/>
      <c r="T168" s="187"/>
      <c r="AT168" s="188" t="s">
        <v>190</v>
      </c>
      <c r="AU168" s="188" t="s">
        <v>72</v>
      </c>
      <c r="AV168" s="10" t="s">
        <v>81</v>
      </c>
      <c r="AW168" s="10" t="s">
        <v>33</v>
      </c>
      <c r="AX168" s="10" t="s">
        <v>79</v>
      </c>
      <c r="AY168" s="188" t="s">
        <v>184</v>
      </c>
    </row>
    <row r="169" spans="1:65" s="2" customFormat="1" ht="21.75" customHeight="1">
      <c r="A169" s="31"/>
      <c r="B169" s="32"/>
      <c r="C169" s="160" t="s">
        <v>448</v>
      </c>
      <c r="D169" s="160" t="s">
        <v>178</v>
      </c>
      <c r="E169" s="161" t="s">
        <v>473</v>
      </c>
      <c r="F169" s="162" t="s">
        <v>474</v>
      </c>
      <c r="G169" s="163" t="s">
        <v>218</v>
      </c>
      <c r="H169" s="164">
        <v>52.222999999999999</v>
      </c>
      <c r="I169" s="165"/>
      <c r="J169" s="166">
        <f>ROUND(I169*H169,2)</f>
        <v>0</v>
      </c>
      <c r="K169" s="162" t="s">
        <v>182</v>
      </c>
      <c r="L169" s="36"/>
      <c r="M169" s="167" t="s">
        <v>19</v>
      </c>
      <c r="N169" s="168" t="s">
        <v>43</v>
      </c>
      <c r="O169" s="61"/>
      <c r="P169" s="169">
        <f>O169*H169</f>
        <v>0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1" t="s">
        <v>288</v>
      </c>
      <c r="AT169" s="171" t="s">
        <v>178</v>
      </c>
      <c r="AU169" s="171" t="s">
        <v>72</v>
      </c>
      <c r="AY169" s="14" t="s">
        <v>184</v>
      </c>
      <c r="BE169" s="172">
        <f>IF(N169="základní",J169,0)</f>
        <v>0</v>
      </c>
      <c r="BF169" s="172">
        <f>IF(N169="snížená",J169,0)</f>
        <v>0</v>
      </c>
      <c r="BG169" s="172">
        <f>IF(N169="zákl. přenesená",J169,0)</f>
        <v>0</v>
      </c>
      <c r="BH169" s="172">
        <f>IF(N169="sníž. přenesená",J169,0)</f>
        <v>0</v>
      </c>
      <c r="BI169" s="172">
        <f>IF(N169="nulová",J169,0)</f>
        <v>0</v>
      </c>
      <c r="BJ169" s="14" t="s">
        <v>79</v>
      </c>
      <c r="BK169" s="172">
        <f>ROUND(I169*H169,2)</f>
        <v>0</v>
      </c>
      <c r="BL169" s="14" t="s">
        <v>288</v>
      </c>
      <c r="BM169" s="171" t="s">
        <v>899</v>
      </c>
    </row>
    <row r="170" spans="1:65" s="2" customFormat="1" ht="68.25">
      <c r="A170" s="31"/>
      <c r="B170" s="32"/>
      <c r="C170" s="33"/>
      <c r="D170" s="173" t="s">
        <v>186</v>
      </c>
      <c r="E170" s="33"/>
      <c r="F170" s="174" t="s">
        <v>476</v>
      </c>
      <c r="G170" s="33"/>
      <c r="H170" s="33"/>
      <c r="I170" s="112"/>
      <c r="J170" s="33"/>
      <c r="K170" s="33"/>
      <c r="L170" s="36"/>
      <c r="M170" s="175"/>
      <c r="N170" s="176"/>
      <c r="O170" s="61"/>
      <c r="P170" s="61"/>
      <c r="Q170" s="61"/>
      <c r="R170" s="61"/>
      <c r="S170" s="61"/>
      <c r="T170" s="62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186</v>
      </c>
      <c r="AU170" s="14" t="s">
        <v>72</v>
      </c>
    </row>
    <row r="171" spans="1:65" s="2" customFormat="1" ht="68.25">
      <c r="A171" s="31"/>
      <c r="B171" s="32"/>
      <c r="C171" s="33"/>
      <c r="D171" s="173" t="s">
        <v>188</v>
      </c>
      <c r="E171" s="33"/>
      <c r="F171" s="177" t="s">
        <v>323</v>
      </c>
      <c r="G171" s="33"/>
      <c r="H171" s="33"/>
      <c r="I171" s="112"/>
      <c r="J171" s="33"/>
      <c r="K171" s="33"/>
      <c r="L171" s="36"/>
      <c r="M171" s="175"/>
      <c r="N171" s="176"/>
      <c r="O171" s="61"/>
      <c r="P171" s="61"/>
      <c r="Q171" s="61"/>
      <c r="R171" s="61"/>
      <c r="S171" s="61"/>
      <c r="T171" s="62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188</v>
      </c>
      <c r="AU171" s="14" t="s">
        <v>72</v>
      </c>
    </row>
    <row r="172" spans="1:65" s="10" customFormat="1">
      <c r="B172" s="178"/>
      <c r="C172" s="179"/>
      <c r="D172" s="173" t="s">
        <v>190</v>
      </c>
      <c r="E172" s="180" t="s">
        <v>19</v>
      </c>
      <c r="F172" s="181" t="s">
        <v>900</v>
      </c>
      <c r="G172" s="179"/>
      <c r="H172" s="182">
        <v>52.222999999999999</v>
      </c>
      <c r="I172" s="183"/>
      <c r="J172" s="179"/>
      <c r="K172" s="179"/>
      <c r="L172" s="184"/>
      <c r="M172" s="185"/>
      <c r="N172" s="186"/>
      <c r="O172" s="186"/>
      <c r="P172" s="186"/>
      <c r="Q172" s="186"/>
      <c r="R172" s="186"/>
      <c r="S172" s="186"/>
      <c r="T172" s="187"/>
      <c r="AT172" s="188" t="s">
        <v>190</v>
      </c>
      <c r="AU172" s="188" t="s">
        <v>72</v>
      </c>
      <c r="AV172" s="10" t="s">
        <v>81</v>
      </c>
      <c r="AW172" s="10" t="s">
        <v>33</v>
      </c>
      <c r="AX172" s="10" t="s">
        <v>79</v>
      </c>
      <c r="AY172" s="188" t="s">
        <v>184</v>
      </c>
    </row>
    <row r="173" spans="1:65" s="2" customFormat="1" ht="33" customHeight="1">
      <c r="A173" s="31"/>
      <c r="B173" s="32"/>
      <c r="C173" s="160" t="s">
        <v>454</v>
      </c>
      <c r="D173" s="160" t="s">
        <v>178</v>
      </c>
      <c r="E173" s="161" t="s">
        <v>479</v>
      </c>
      <c r="F173" s="162" t="s">
        <v>480</v>
      </c>
      <c r="G173" s="163" t="s">
        <v>218</v>
      </c>
      <c r="H173" s="164">
        <v>4.9950000000000001</v>
      </c>
      <c r="I173" s="165"/>
      <c r="J173" s="166">
        <f>ROUND(I173*H173,2)</f>
        <v>0</v>
      </c>
      <c r="K173" s="162" t="s">
        <v>182</v>
      </c>
      <c r="L173" s="36"/>
      <c r="M173" s="167" t="s">
        <v>19</v>
      </c>
      <c r="N173" s="168" t="s">
        <v>43</v>
      </c>
      <c r="O173" s="61"/>
      <c r="P173" s="169">
        <f>O173*H173</f>
        <v>0</v>
      </c>
      <c r="Q173" s="169">
        <v>0</v>
      </c>
      <c r="R173" s="169">
        <f>Q173*H173</f>
        <v>0</v>
      </c>
      <c r="S173" s="169">
        <v>0</v>
      </c>
      <c r="T173" s="170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1" t="s">
        <v>288</v>
      </c>
      <c r="AT173" s="171" t="s">
        <v>178</v>
      </c>
      <c r="AU173" s="171" t="s">
        <v>72</v>
      </c>
      <c r="AY173" s="14" t="s">
        <v>184</v>
      </c>
      <c r="BE173" s="172">
        <f>IF(N173="základní",J173,0)</f>
        <v>0</v>
      </c>
      <c r="BF173" s="172">
        <f>IF(N173="snížená",J173,0)</f>
        <v>0</v>
      </c>
      <c r="BG173" s="172">
        <f>IF(N173="zákl. přenesená",J173,0)</f>
        <v>0</v>
      </c>
      <c r="BH173" s="172">
        <f>IF(N173="sníž. přenesená",J173,0)</f>
        <v>0</v>
      </c>
      <c r="BI173" s="172">
        <f>IF(N173="nulová",J173,0)</f>
        <v>0</v>
      </c>
      <c r="BJ173" s="14" t="s">
        <v>79</v>
      </c>
      <c r="BK173" s="172">
        <f>ROUND(I173*H173,2)</f>
        <v>0</v>
      </c>
      <c r="BL173" s="14" t="s">
        <v>288</v>
      </c>
      <c r="BM173" s="171" t="s">
        <v>901</v>
      </c>
    </row>
    <row r="174" spans="1:65" s="2" customFormat="1" ht="68.25">
      <c r="A174" s="31"/>
      <c r="B174" s="32"/>
      <c r="C174" s="33"/>
      <c r="D174" s="173" t="s">
        <v>186</v>
      </c>
      <c r="E174" s="33"/>
      <c r="F174" s="174" t="s">
        <v>482</v>
      </c>
      <c r="G174" s="33"/>
      <c r="H174" s="33"/>
      <c r="I174" s="112"/>
      <c r="J174" s="33"/>
      <c r="K174" s="33"/>
      <c r="L174" s="36"/>
      <c r="M174" s="175"/>
      <c r="N174" s="176"/>
      <c r="O174" s="61"/>
      <c r="P174" s="61"/>
      <c r="Q174" s="61"/>
      <c r="R174" s="61"/>
      <c r="S174" s="61"/>
      <c r="T174" s="62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186</v>
      </c>
      <c r="AU174" s="14" t="s">
        <v>72</v>
      </c>
    </row>
    <row r="175" spans="1:65" s="2" customFormat="1" ht="68.25">
      <c r="A175" s="31"/>
      <c r="B175" s="32"/>
      <c r="C175" s="33"/>
      <c r="D175" s="173" t="s">
        <v>188</v>
      </c>
      <c r="E175" s="33"/>
      <c r="F175" s="177" t="s">
        <v>323</v>
      </c>
      <c r="G175" s="33"/>
      <c r="H175" s="33"/>
      <c r="I175" s="112"/>
      <c r="J175" s="33"/>
      <c r="K175" s="33"/>
      <c r="L175" s="36"/>
      <c r="M175" s="175"/>
      <c r="N175" s="176"/>
      <c r="O175" s="61"/>
      <c r="P175" s="61"/>
      <c r="Q175" s="61"/>
      <c r="R175" s="61"/>
      <c r="S175" s="61"/>
      <c r="T175" s="62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188</v>
      </c>
      <c r="AU175" s="14" t="s">
        <v>72</v>
      </c>
    </row>
    <row r="176" spans="1:65" s="10" customFormat="1">
      <c r="B176" s="178"/>
      <c r="C176" s="179"/>
      <c r="D176" s="173" t="s">
        <v>190</v>
      </c>
      <c r="E176" s="180" t="s">
        <v>19</v>
      </c>
      <c r="F176" s="181" t="s">
        <v>902</v>
      </c>
      <c r="G176" s="179"/>
      <c r="H176" s="182">
        <v>4.9950000000000001</v>
      </c>
      <c r="I176" s="183"/>
      <c r="J176" s="179"/>
      <c r="K176" s="179"/>
      <c r="L176" s="184"/>
      <c r="M176" s="185"/>
      <c r="N176" s="186"/>
      <c r="O176" s="186"/>
      <c r="P176" s="186"/>
      <c r="Q176" s="186"/>
      <c r="R176" s="186"/>
      <c r="S176" s="186"/>
      <c r="T176" s="187"/>
      <c r="AT176" s="188" t="s">
        <v>190</v>
      </c>
      <c r="AU176" s="188" t="s">
        <v>72</v>
      </c>
      <c r="AV176" s="10" t="s">
        <v>81</v>
      </c>
      <c r="AW176" s="10" t="s">
        <v>33</v>
      </c>
      <c r="AX176" s="10" t="s">
        <v>79</v>
      </c>
      <c r="AY176" s="188" t="s">
        <v>184</v>
      </c>
    </row>
    <row r="177" spans="1:65" s="2" customFormat="1" ht="21.75" customHeight="1">
      <c r="A177" s="31"/>
      <c r="B177" s="32"/>
      <c r="C177" s="160" t="s">
        <v>460</v>
      </c>
      <c r="D177" s="160" t="s">
        <v>178</v>
      </c>
      <c r="E177" s="161" t="s">
        <v>485</v>
      </c>
      <c r="F177" s="162" t="s">
        <v>486</v>
      </c>
      <c r="G177" s="163" t="s">
        <v>218</v>
      </c>
      <c r="H177" s="164">
        <v>0.85</v>
      </c>
      <c r="I177" s="165"/>
      <c r="J177" s="166">
        <f>ROUND(I177*H177,2)</f>
        <v>0</v>
      </c>
      <c r="K177" s="162" t="s">
        <v>182</v>
      </c>
      <c r="L177" s="36"/>
      <c r="M177" s="167" t="s">
        <v>19</v>
      </c>
      <c r="N177" s="168" t="s">
        <v>43</v>
      </c>
      <c r="O177" s="61"/>
      <c r="P177" s="169">
        <f>O177*H177</f>
        <v>0</v>
      </c>
      <c r="Q177" s="169">
        <v>0</v>
      </c>
      <c r="R177" s="169">
        <f>Q177*H177</f>
        <v>0</v>
      </c>
      <c r="S177" s="169">
        <v>0</v>
      </c>
      <c r="T177" s="170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71" t="s">
        <v>288</v>
      </c>
      <c r="AT177" s="171" t="s">
        <v>178</v>
      </c>
      <c r="AU177" s="171" t="s">
        <v>72</v>
      </c>
      <c r="AY177" s="14" t="s">
        <v>184</v>
      </c>
      <c r="BE177" s="172">
        <f>IF(N177="základní",J177,0)</f>
        <v>0</v>
      </c>
      <c r="BF177" s="172">
        <f>IF(N177="snížená",J177,0)</f>
        <v>0</v>
      </c>
      <c r="BG177" s="172">
        <f>IF(N177="zákl. přenesená",J177,0)</f>
        <v>0</v>
      </c>
      <c r="BH177" s="172">
        <f>IF(N177="sníž. přenesená",J177,0)</f>
        <v>0</v>
      </c>
      <c r="BI177" s="172">
        <f>IF(N177="nulová",J177,0)</f>
        <v>0</v>
      </c>
      <c r="BJ177" s="14" t="s">
        <v>79</v>
      </c>
      <c r="BK177" s="172">
        <f>ROUND(I177*H177,2)</f>
        <v>0</v>
      </c>
      <c r="BL177" s="14" t="s">
        <v>288</v>
      </c>
      <c r="BM177" s="171" t="s">
        <v>903</v>
      </c>
    </row>
    <row r="178" spans="1:65" s="2" customFormat="1" ht="68.25">
      <c r="A178" s="31"/>
      <c r="B178" s="32"/>
      <c r="C178" s="33"/>
      <c r="D178" s="173" t="s">
        <v>186</v>
      </c>
      <c r="E178" s="33"/>
      <c r="F178" s="174" t="s">
        <v>488</v>
      </c>
      <c r="G178" s="33"/>
      <c r="H178" s="33"/>
      <c r="I178" s="112"/>
      <c r="J178" s="33"/>
      <c r="K178" s="33"/>
      <c r="L178" s="36"/>
      <c r="M178" s="175"/>
      <c r="N178" s="176"/>
      <c r="O178" s="61"/>
      <c r="P178" s="61"/>
      <c r="Q178" s="61"/>
      <c r="R178" s="61"/>
      <c r="S178" s="61"/>
      <c r="T178" s="62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186</v>
      </c>
      <c r="AU178" s="14" t="s">
        <v>72</v>
      </c>
    </row>
    <row r="179" spans="1:65" s="2" customFormat="1" ht="68.25">
      <c r="A179" s="31"/>
      <c r="B179" s="32"/>
      <c r="C179" s="33"/>
      <c r="D179" s="173" t="s">
        <v>188</v>
      </c>
      <c r="E179" s="33"/>
      <c r="F179" s="177" t="s">
        <v>323</v>
      </c>
      <c r="G179" s="33"/>
      <c r="H179" s="33"/>
      <c r="I179" s="112"/>
      <c r="J179" s="33"/>
      <c r="K179" s="33"/>
      <c r="L179" s="36"/>
      <c r="M179" s="175"/>
      <c r="N179" s="176"/>
      <c r="O179" s="61"/>
      <c r="P179" s="61"/>
      <c r="Q179" s="61"/>
      <c r="R179" s="61"/>
      <c r="S179" s="61"/>
      <c r="T179" s="62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188</v>
      </c>
      <c r="AU179" s="14" t="s">
        <v>72</v>
      </c>
    </row>
    <row r="180" spans="1:65" s="10" customFormat="1">
      <c r="B180" s="178"/>
      <c r="C180" s="179"/>
      <c r="D180" s="173" t="s">
        <v>190</v>
      </c>
      <c r="E180" s="180" t="s">
        <v>19</v>
      </c>
      <c r="F180" s="181" t="s">
        <v>904</v>
      </c>
      <c r="G180" s="179"/>
      <c r="H180" s="182">
        <v>0.85</v>
      </c>
      <c r="I180" s="183"/>
      <c r="J180" s="179"/>
      <c r="K180" s="179"/>
      <c r="L180" s="184"/>
      <c r="M180" s="210"/>
      <c r="N180" s="211"/>
      <c r="O180" s="211"/>
      <c r="P180" s="211"/>
      <c r="Q180" s="211"/>
      <c r="R180" s="211"/>
      <c r="S180" s="211"/>
      <c r="T180" s="212"/>
      <c r="AT180" s="188" t="s">
        <v>190</v>
      </c>
      <c r="AU180" s="188" t="s">
        <v>72</v>
      </c>
      <c r="AV180" s="10" t="s">
        <v>81</v>
      </c>
      <c r="AW180" s="10" t="s">
        <v>33</v>
      </c>
      <c r="AX180" s="10" t="s">
        <v>79</v>
      </c>
      <c r="AY180" s="188" t="s">
        <v>184</v>
      </c>
    </row>
    <row r="181" spans="1:65" s="2" customFormat="1" ht="6.95" customHeight="1">
      <c r="A181" s="31"/>
      <c r="B181" s="44"/>
      <c r="C181" s="45"/>
      <c r="D181" s="45"/>
      <c r="E181" s="45"/>
      <c r="F181" s="45"/>
      <c r="G181" s="45"/>
      <c r="H181" s="45"/>
      <c r="I181" s="139"/>
      <c r="J181" s="45"/>
      <c r="K181" s="45"/>
      <c r="L181" s="36"/>
      <c r="M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</row>
  </sheetData>
  <sheetProtection algorithmName="SHA-512" hashValue="PYhHTq019eddxO/KxuP23mRaZefsGxPFEIe6DppiXI0dgIOZxAZdIEdC3+O2VlAG5S2jkesKT4nKaMJjfe1aAQ==" saltValue="T4mGh0LLHF/b8CpgOhpMhVJYqZln2Am0uJCBQz8sBLfrPOLikeRB8tczcpMXcZe6QNN6knVjBe7VaTPgCZq/JQ==" spinCount="100000" sheet="1" objects="1" scenarios="1" formatColumns="0" formatRows="0" autoFilter="0"/>
  <autoFilter ref="C84:K180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topLeftCell="A55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143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860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905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ROUND((SUM(BE85:BE87)),  2)</f>
        <v>0</v>
      </c>
      <c r="G35" s="31"/>
      <c r="H35" s="31"/>
      <c r="I35" s="128">
        <v>0.21</v>
      </c>
      <c r="J35" s="127">
        <f>ROUND(((SUM(BE85:BE87))*I35),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ROUND((SUM(BF85:BF87)),  2)</f>
        <v>0</v>
      </c>
      <c r="G36" s="31"/>
      <c r="H36" s="31"/>
      <c r="I36" s="128">
        <v>0.15</v>
      </c>
      <c r="J36" s="127">
        <f>ROUND(((SUM(BF85:BF87))*I36),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ROUND((SUM(BG85:BG87)),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ROUND((SUM(BH85:BH87)),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ROUND((SUM(BI85:BI87)),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860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8.2 - Materiál objednatele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860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8.2 - Materiál objednatele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SUM(P86:P87)</f>
        <v>0</v>
      </c>
      <c r="Q85" s="69"/>
      <c r="R85" s="157">
        <f>SUM(R86:R87)</f>
        <v>7.7393199999999993</v>
      </c>
      <c r="S85" s="69"/>
      <c r="T85" s="158">
        <f>SUM(T86:T87)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SUM(BK86:BK87)</f>
        <v>0</v>
      </c>
    </row>
    <row r="86" spans="1:65" s="2" customFormat="1" ht="21.75" customHeight="1">
      <c r="A86" s="31"/>
      <c r="B86" s="32"/>
      <c r="C86" s="200" t="s">
        <v>79</v>
      </c>
      <c r="D86" s="200" t="s">
        <v>215</v>
      </c>
      <c r="E86" s="201" t="s">
        <v>492</v>
      </c>
      <c r="F86" s="202" t="s">
        <v>493</v>
      </c>
      <c r="G86" s="203" t="s">
        <v>196</v>
      </c>
      <c r="H86" s="204">
        <v>8.1039999999999992</v>
      </c>
      <c r="I86" s="205"/>
      <c r="J86" s="206">
        <f>ROUND(I86*H86,2)</f>
        <v>0</v>
      </c>
      <c r="K86" s="202" t="s">
        <v>182</v>
      </c>
      <c r="L86" s="207"/>
      <c r="M86" s="208" t="s">
        <v>19</v>
      </c>
      <c r="N86" s="209" t="s">
        <v>43</v>
      </c>
      <c r="O86" s="61"/>
      <c r="P86" s="169">
        <f>O86*H86</f>
        <v>0</v>
      </c>
      <c r="Q86" s="169">
        <v>0.95499999999999996</v>
      </c>
      <c r="R86" s="169">
        <f>Q86*H86</f>
        <v>7.7393199999999993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219</v>
      </c>
      <c r="AT86" s="171" t="s">
        <v>215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906</v>
      </c>
    </row>
    <row r="87" spans="1:65" s="2" customFormat="1">
      <c r="A87" s="31"/>
      <c r="B87" s="32"/>
      <c r="C87" s="33"/>
      <c r="D87" s="173" t="s">
        <v>186</v>
      </c>
      <c r="E87" s="33"/>
      <c r="F87" s="174" t="s">
        <v>493</v>
      </c>
      <c r="G87" s="33"/>
      <c r="H87" s="33"/>
      <c r="I87" s="112"/>
      <c r="J87" s="33"/>
      <c r="K87" s="33"/>
      <c r="L87" s="36"/>
      <c r="M87" s="213"/>
      <c r="N87" s="214"/>
      <c r="O87" s="215"/>
      <c r="P87" s="215"/>
      <c r="Q87" s="215"/>
      <c r="R87" s="215"/>
      <c r="S87" s="215"/>
      <c r="T87" s="216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6.95" customHeight="1">
      <c r="A88" s="31"/>
      <c r="B88" s="44"/>
      <c r="C88" s="45"/>
      <c r="D88" s="45"/>
      <c r="E88" s="45"/>
      <c r="F88" s="45"/>
      <c r="G88" s="45"/>
      <c r="H88" s="45"/>
      <c r="I88" s="139"/>
      <c r="J88" s="45"/>
      <c r="K88" s="45"/>
      <c r="L88" s="36"/>
      <c r="M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</sheetData>
  <sheetProtection algorithmName="SHA-512" hashValue="DFgFen1AZ/CvY49XorS1zRNKIJRzlEn4AIi+0VKJ4tzB82gqNWNmSnICifD7lZk1jouAa6e2+HTSfp7liTcbCg==" saltValue="3fk5g36ndSdwMZfzX8uM3OENSnKypmh2uAsT+ctYA/sYdxOuUT0uohqNpiKqug6EAhQ19qZ6k0V9/PAogvreNQ==" spinCount="100000" sheet="1" objects="1" scenarios="1" formatColumns="0" formatRows="0" autoFilter="0"/>
  <autoFilter ref="C84:K8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topLeftCell="A172" workbookViewId="0">
      <selection activeCell="H123" sqref="H12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148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907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908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ROUND((SUM(BE85:BE180)),  2)</f>
        <v>0</v>
      </c>
      <c r="G35" s="31"/>
      <c r="H35" s="31"/>
      <c r="I35" s="128">
        <v>0.21</v>
      </c>
      <c r="J35" s="127">
        <f>ROUND(((SUM(BE85:BE180))*I35),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ROUND((SUM(BF85:BF180)),  2)</f>
        <v>0</v>
      </c>
      <c r="G36" s="31"/>
      <c r="H36" s="31"/>
      <c r="I36" s="128">
        <v>0.15</v>
      </c>
      <c r="J36" s="127">
        <f>ROUND(((SUM(BF85:BF180))*I36),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ROUND((SUM(BG85:BG180)),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ROUND((SUM(BH85:BH180)),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ROUND((SUM(BI85:BI180)),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907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9.1 - Oprava výhybky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907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9.1 - Oprava výhybky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SUM(P86:P180)</f>
        <v>0</v>
      </c>
      <c r="Q85" s="69"/>
      <c r="R85" s="157">
        <f>SUM(R86:R180)</f>
        <v>45.138429999999993</v>
      </c>
      <c r="S85" s="69"/>
      <c r="T85" s="158">
        <f>SUM(T86:T180)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SUM(BK86:BK180)</f>
        <v>0</v>
      </c>
    </row>
    <row r="86" spans="1:65" s="2" customFormat="1" ht="21.75" customHeight="1">
      <c r="A86" s="31"/>
      <c r="B86" s="32"/>
      <c r="C86" s="160" t="s">
        <v>79</v>
      </c>
      <c r="D86" s="160" t="s">
        <v>178</v>
      </c>
      <c r="E86" s="161" t="s">
        <v>179</v>
      </c>
      <c r="F86" s="162" t="s">
        <v>180</v>
      </c>
      <c r="G86" s="163" t="s">
        <v>181</v>
      </c>
      <c r="H86" s="164">
        <v>58</v>
      </c>
      <c r="I86" s="165"/>
      <c r="J86" s="166">
        <f>ROUND(I86*H86,2)</f>
        <v>0</v>
      </c>
      <c r="K86" s="162" t="s">
        <v>182</v>
      </c>
      <c r="L86" s="36"/>
      <c r="M86" s="167" t="s">
        <v>19</v>
      </c>
      <c r="N86" s="168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183</v>
      </c>
      <c r="AT86" s="171" t="s">
        <v>178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909</v>
      </c>
    </row>
    <row r="87" spans="1:65" s="2" customFormat="1" ht="19.5">
      <c r="A87" s="31"/>
      <c r="B87" s="32"/>
      <c r="C87" s="33"/>
      <c r="D87" s="173" t="s">
        <v>186</v>
      </c>
      <c r="E87" s="33"/>
      <c r="F87" s="174" t="s">
        <v>187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9.25">
      <c r="A88" s="31"/>
      <c r="B88" s="32"/>
      <c r="C88" s="33"/>
      <c r="D88" s="173" t="s">
        <v>188</v>
      </c>
      <c r="E88" s="33"/>
      <c r="F88" s="177" t="s">
        <v>189</v>
      </c>
      <c r="G88" s="33"/>
      <c r="H88" s="33"/>
      <c r="I88" s="112"/>
      <c r="J88" s="33"/>
      <c r="K88" s="33"/>
      <c r="L88" s="36"/>
      <c r="M88" s="175"/>
      <c r="N88" s="176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188</v>
      </c>
      <c r="AU88" s="14" t="s">
        <v>72</v>
      </c>
    </row>
    <row r="89" spans="1:65" s="10" customFormat="1">
      <c r="B89" s="178"/>
      <c r="C89" s="179"/>
      <c r="D89" s="173" t="s">
        <v>190</v>
      </c>
      <c r="E89" s="180" t="s">
        <v>19</v>
      </c>
      <c r="F89" s="181" t="s">
        <v>910</v>
      </c>
      <c r="G89" s="179"/>
      <c r="H89" s="182">
        <v>58</v>
      </c>
      <c r="I89" s="183"/>
      <c r="J89" s="179"/>
      <c r="K89" s="179"/>
      <c r="L89" s="184"/>
      <c r="M89" s="185"/>
      <c r="N89" s="186"/>
      <c r="O89" s="186"/>
      <c r="P89" s="186"/>
      <c r="Q89" s="186"/>
      <c r="R89" s="186"/>
      <c r="S89" s="186"/>
      <c r="T89" s="187"/>
      <c r="AT89" s="188" t="s">
        <v>190</v>
      </c>
      <c r="AU89" s="188" t="s">
        <v>72</v>
      </c>
      <c r="AV89" s="10" t="s">
        <v>81</v>
      </c>
      <c r="AW89" s="10" t="s">
        <v>33</v>
      </c>
      <c r="AX89" s="10" t="s">
        <v>79</v>
      </c>
      <c r="AY89" s="188" t="s">
        <v>184</v>
      </c>
    </row>
    <row r="90" spans="1:65" s="2" customFormat="1" ht="21.75" customHeight="1">
      <c r="A90" s="31"/>
      <c r="B90" s="32"/>
      <c r="C90" s="160" t="s">
        <v>81</v>
      </c>
      <c r="D90" s="160" t="s">
        <v>178</v>
      </c>
      <c r="E90" s="161" t="s">
        <v>342</v>
      </c>
      <c r="F90" s="162" t="s">
        <v>343</v>
      </c>
      <c r="G90" s="163" t="s">
        <v>181</v>
      </c>
      <c r="H90" s="164">
        <v>58</v>
      </c>
      <c r="I90" s="165"/>
      <c r="J90" s="166">
        <f>ROUND(I90*H90,2)</f>
        <v>0</v>
      </c>
      <c r="K90" s="162" t="s">
        <v>182</v>
      </c>
      <c r="L90" s="36"/>
      <c r="M90" s="167" t="s">
        <v>19</v>
      </c>
      <c r="N90" s="168" t="s">
        <v>43</v>
      </c>
      <c r="O90" s="61"/>
      <c r="P90" s="169">
        <f>O90*H90</f>
        <v>0</v>
      </c>
      <c r="Q90" s="169">
        <v>0</v>
      </c>
      <c r="R90" s="169">
        <f>Q90*H90</f>
        <v>0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183</v>
      </c>
      <c r="AT90" s="171" t="s">
        <v>178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911</v>
      </c>
    </row>
    <row r="91" spans="1:65" s="2" customFormat="1" ht="29.25">
      <c r="A91" s="31"/>
      <c r="B91" s="32"/>
      <c r="C91" s="33"/>
      <c r="D91" s="173" t="s">
        <v>186</v>
      </c>
      <c r="E91" s="33"/>
      <c r="F91" s="174" t="s">
        <v>345</v>
      </c>
      <c r="G91" s="33"/>
      <c r="H91" s="33"/>
      <c r="I91" s="112"/>
      <c r="J91" s="33"/>
      <c r="K91" s="33"/>
      <c r="L91" s="36"/>
      <c r="M91" s="175"/>
      <c r="N91" s="176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2" customFormat="1" ht="29.25">
      <c r="A92" s="31"/>
      <c r="B92" s="32"/>
      <c r="C92" s="33"/>
      <c r="D92" s="173" t="s">
        <v>188</v>
      </c>
      <c r="E92" s="33"/>
      <c r="F92" s="177" t="s">
        <v>346</v>
      </c>
      <c r="G92" s="33"/>
      <c r="H92" s="33"/>
      <c r="I92" s="112"/>
      <c r="J92" s="33"/>
      <c r="K92" s="33"/>
      <c r="L92" s="36"/>
      <c r="M92" s="175"/>
      <c r="N92" s="176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188</v>
      </c>
      <c r="AU92" s="14" t="s">
        <v>72</v>
      </c>
    </row>
    <row r="93" spans="1:65" s="2" customFormat="1" ht="21.75" customHeight="1">
      <c r="A93" s="31"/>
      <c r="B93" s="32"/>
      <c r="C93" s="160" t="s">
        <v>201</v>
      </c>
      <c r="D93" s="160" t="s">
        <v>178</v>
      </c>
      <c r="E93" s="161" t="s">
        <v>347</v>
      </c>
      <c r="F93" s="162" t="s">
        <v>348</v>
      </c>
      <c r="G93" s="163" t="s">
        <v>196</v>
      </c>
      <c r="H93" s="164">
        <v>2.3199999999999998</v>
      </c>
      <c r="I93" s="165"/>
      <c r="J93" s="166">
        <f>ROUND(I93*H93,2)</f>
        <v>0</v>
      </c>
      <c r="K93" s="162" t="s">
        <v>182</v>
      </c>
      <c r="L93" s="36"/>
      <c r="M93" s="167" t="s">
        <v>19</v>
      </c>
      <c r="N93" s="168" t="s">
        <v>43</v>
      </c>
      <c r="O93" s="61"/>
      <c r="P93" s="169">
        <f>O93*H93</f>
        <v>0</v>
      </c>
      <c r="Q93" s="169">
        <v>0</v>
      </c>
      <c r="R93" s="169">
        <f>Q93*H93</f>
        <v>0</v>
      </c>
      <c r="S93" s="169">
        <v>0</v>
      </c>
      <c r="T93" s="170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1" t="s">
        <v>183</v>
      </c>
      <c r="AT93" s="171" t="s">
        <v>178</v>
      </c>
      <c r="AU93" s="171" t="s">
        <v>72</v>
      </c>
      <c r="AY93" s="14" t="s">
        <v>184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4" t="s">
        <v>79</v>
      </c>
      <c r="BK93" s="172">
        <f>ROUND(I93*H93,2)</f>
        <v>0</v>
      </c>
      <c r="BL93" s="14" t="s">
        <v>183</v>
      </c>
      <c r="BM93" s="171" t="s">
        <v>912</v>
      </c>
    </row>
    <row r="94" spans="1:65" s="2" customFormat="1" ht="29.25">
      <c r="A94" s="31"/>
      <c r="B94" s="32"/>
      <c r="C94" s="33"/>
      <c r="D94" s="173" t="s">
        <v>186</v>
      </c>
      <c r="E94" s="33"/>
      <c r="F94" s="174" t="s">
        <v>350</v>
      </c>
      <c r="G94" s="33"/>
      <c r="H94" s="33"/>
      <c r="I94" s="112"/>
      <c r="J94" s="33"/>
      <c r="K94" s="33"/>
      <c r="L94" s="36"/>
      <c r="M94" s="175"/>
      <c r="N94" s="176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186</v>
      </c>
      <c r="AU94" s="14" t="s">
        <v>72</v>
      </c>
    </row>
    <row r="95" spans="1:65" s="2" customFormat="1" ht="39">
      <c r="A95" s="31"/>
      <c r="B95" s="32"/>
      <c r="C95" s="33"/>
      <c r="D95" s="173" t="s">
        <v>188</v>
      </c>
      <c r="E95" s="33"/>
      <c r="F95" s="177" t="s">
        <v>351</v>
      </c>
      <c r="G95" s="33"/>
      <c r="H95" s="33"/>
      <c r="I95" s="112"/>
      <c r="J95" s="33"/>
      <c r="K95" s="33"/>
      <c r="L95" s="36"/>
      <c r="M95" s="175"/>
      <c r="N95" s="176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188</v>
      </c>
      <c r="AU95" s="14" t="s">
        <v>72</v>
      </c>
    </row>
    <row r="96" spans="1:65" s="10" customFormat="1">
      <c r="B96" s="178"/>
      <c r="C96" s="179"/>
      <c r="D96" s="173" t="s">
        <v>190</v>
      </c>
      <c r="E96" s="180" t="s">
        <v>19</v>
      </c>
      <c r="F96" s="181" t="s">
        <v>913</v>
      </c>
      <c r="G96" s="179"/>
      <c r="H96" s="182">
        <v>2.3199999999999998</v>
      </c>
      <c r="I96" s="183"/>
      <c r="J96" s="179"/>
      <c r="K96" s="179"/>
      <c r="L96" s="184"/>
      <c r="M96" s="185"/>
      <c r="N96" s="186"/>
      <c r="O96" s="186"/>
      <c r="P96" s="186"/>
      <c r="Q96" s="186"/>
      <c r="R96" s="186"/>
      <c r="S96" s="186"/>
      <c r="T96" s="187"/>
      <c r="AT96" s="188" t="s">
        <v>190</v>
      </c>
      <c r="AU96" s="188" t="s">
        <v>72</v>
      </c>
      <c r="AV96" s="10" t="s">
        <v>81</v>
      </c>
      <c r="AW96" s="10" t="s">
        <v>33</v>
      </c>
      <c r="AX96" s="10" t="s">
        <v>79</v>
      </c>
      <c r="AY96" s="188" t="s">
        <v>184</v>
      </c>
    </row>
    <row r="97" spans="1:65" s="2" customFormat="1" ht="21.75" customHeight="1">
      <c r="A97" s="31"/>
      <c r="B97" s="32"/>
      <c r="C97" s="200" t="s">
        <v>183</v>
      </c>
      <c r="D97" s="200" t="s">
        <v>215</v>
      </c>
      <c r="E97" s="201" t="s">
        <v>353</v>
      </c>
      <c r="F97" s="202" t="s">
        <v>354</v>
      </c>
      <c r="G97" s="203" t="s">
        <v>218</v>
      </c>
      <c r="H97" s="204">
        <v>3.48</v>
      </c>
      <c r="I97" s="205"/>
      <c r="J97" s="206">
        <f>ROUND(I97*H97,2)</f>
        <v>0</v>
      </c>
      <c r="K97" s="202" t="s">
        <v>182</v>
      </c>
      <c r="L97" s="207"/>
      <c r="M97" s="208" t="s">
        <v>19</v>
      </c>
      <c r="N97" s="209" t="s">
        <v>43</v>
      </c>
      <c r="O97" s="61"/>
      <c r="P97" s="169">
        <f>O97*H97</f>
        <v>0</v>
      </c>
      <c r="Q97" s="169">
        <v>1</v>
      </c>
      <c r="R97" s="169">
        <f>Q97*H97</f>
        <v>3.48</v>
      </c>
      <c r="S97" s="169">
        <v>0</v>
      </c>
      <c r="T97" s="170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1" t="s">
        <v>219</v>
      </c>
      <c r="AT97" s="171" t="s">
        <v>215</v>
      </c>
      <c r="AU97" s="171" t="s">
        <v>72</v>
      </c>
      <c r="AY97" s="14" t="s">
        <v>184</v>
      </c>
      <c r="BE97" s="172">
        <f>IF(N97="základní",J97,0)</f>
        <v>0</v>
      </c>
      <c r="BF97" s="172">
        <f>IF(N97="snížená",J97,0)</f>
        <v>0</v>
      </c>
      <c r="BG97" s="172">
        <f>IF(N97="zákl. přenesená",J97,0)</f>
        <v>0</v>
      </c>
      <c r="BH97" s="172">
        <f>IF(N97="sníž. přenesená",J97,0)</f>
        <v>0</v>
      </c>
      <c r="BI97" s="172">
        <f>IF(N97="nulová",J97,0)</f>
        <v>0</v>
      </c>
      <c r="BJ97" s="14" t="s">
        <v>79</v>
      </c>
      <c r="BK97" s="172">
        <f>ROUND(I97*H97,2)</f>
        <v>0</v>
      </c>
      <c r="BL97" s="14" t="s">
        <v>183</v>
      </c>
      <c r="BM97" s="171" t="s">
        <v>914</v>
      </c>
    </row>
    <row r="98" spans="1:65" s="2" customFormat="1">
      <c r="A98" s="31"/>
      <c r="B98" s="32"/>
      <c r="C98" s="33"/>
      <c r="D98" s="173" t="s">
        <v>186</v>
      </c>
      <c r="E98" s="33"/>
      <c r="F98" s="174" t="s">
        <v>354</v>
      </c>
      <c r="G98" s="33"/>
      <c r="H98" s="33"/>
      <c r="I98" s="112"/>
      <c r="J98" s="33"/>
      <c r="K98" s="33"/>
      <c r="L98" s="36"/>
      <c r="M98" s="175"/>
      <c r="N98" s="176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4" t="s">
        <v>186</v>
      </c>
      <c r="AU98" s="14" t="s">
        <v>72</v>
      </c>
    </row>
    <row r="99" spans="1:65" s="10" customFormat="1">
      <c r="B99" s="178"/>
      <c r="C99" s="179"/>
      <c r="D99" s="173" t="s">
        <v>190</v>
      </c>
      <c r="E99" s="180" t="s">
        <v>19</v>
      </c>
      <c r="F99" s="181" t="s">
        <v>915</v>
      </c>
      <c r="G99" s="179"/>
      <c r="H99" s="182">
        <v>3.48</v>
      </c>
      <c r="I99" s="183"/>
      <c r="J99" s="179"/>
      <c r="K99" s="179"/>
      <c r="L99" s="184"/>
      <c r="M99" s="185"/>
      <c r="N99" s="186"/>
      <c r="O99" s="186"/>
      <c r="P99" s="186"/>
      <c r="Q99" s="186"/>
      <c r="R99" s="186"/>
      <c r="S99" s="186"/>
      <c r="T99" s="187"/>
      <c r="AT99" s="188" t="s">
        <v>190</v>
      </c>
      <c r="AU99" s="188" t="s">
        <v>72</v>
      </c>
      <c r="AV99" s="10" t="s">
        <v>81</v>
      </c>
      <c r="AW99" s="10" t="s">
        <v>33</v>
      </c>
      <c r="AX99" s="10" t="s">
        <v>79</v>
      </c>
      <c r="AY99" s="188" t="s">
        <v>184</v>
      </c>
    </row>
    <row r="100" spans="1:65" s="2" customFormat="1" ht="21.75" customHeight="1">
      <c r="A100" s="31"/>
      <c r="B100" s="32"/>
      <c r="C100" s="160" t="s">
        <v>214</v>
      </c>
      <c r="D100" s="160" t="s">
        <v>178</v>
      </c>
      <c r="E100" s="161" t="s">
        <v>357</v>
      </c>
      <c r="F100" s="162" t="s">
        <v>358</v>
      </c>
      <c r="G100" s="163" t="s">
        <v>196</v>
      </c>
      <c r="H100" s="164">
        <v>31.5</v>
      </c>
      <c r="I100" s="165"/>
      <c r="J100" s="166">
        <f>ROUND(I100*H100,2)</f>
        <v>0</v>
      </c>
      <c r="K100" s="162" t="s">
        <v>182</v>
      </c>
      <c r="L100" s="36"/>
      <c r="M100" s="167" t="s">
        <v>19</v>
      </c>
      <c r="N100" s="168" t="s">
        <v>43</v>
      </c>
      <c r="O100" s="61"/>
      <c r="P100" s="169">
        <f>O100*H100</f>
        <v>0</v>
      </c>
      <c r="Q100" s="169">
        <v>0</v>
      </c>
      <c r="R100" s="169">
        <f>Q100*H100</f>
        <v>0</v>
      </c>
      <c r="S100" s="169">
        <v>0</v>
      </c>
      <c r="T100" s="170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1" t="s">
        <v>183</v>
      </c>
      <c r="AT100" s="171" t="s">
        <v>178</v>
      </c>
      <c r="AU100" s="171" t="s">
        <v>72</v>
      </c>
      <c r="AY100" s="14" t="s">
        <v>184</v>
      </c>
      <c r="BE100" s="172">
        <f>IF(N100="základní",J100,0)</f>
        <v>0</v>
      </c>
      <c r="BF100" s="172">
        <f>IF(N100="snížená",J100,0)</f>
        <v>0</v>
      </c>
      <c r="BG100" s="172">
        <f>IF(N100="zákl. přenesená",J100,0)</f>
        <v>0</v>
      </c>
      <c r="BH100" s="172">
        <f>IF(N100="sníž. přenesená",J100,0)</f>
        <v>0</v>
      </c>
      <c r="BI100" s="172">
        <f>IF(N100="nulová",J100,0)</f>
        <v>0</v>
      </c>
      <c r="BJ100" s="14" t="s">
        <v>79</v>
      </c>
      <c r="BK100" s="172">
        <f>ROUND(I100*H100,2)</f>
        <v>0</v>
      </c>
      <c r="BL100" s="14" t="s">
        <v>183</v>
      </c>
      <c r="BM100" s="171" t="s">
        <v>916</v>
      </c>
    </row>
    <row r="101" spans="1:65" s="2" customFormat="1" ht="39">
      <c r="A101" s="31"/>
      <c r="B101" s="32"/>
      <c r="C101" s="33"/>
      <c r="D101" s="173" t="s">
        <v>186</v>
      </c>
      <c r="E101" s="33"/>
      <c r="F101" s="174" t="s">
        <v>360</v>
      </c>
      <c r="G101" s="33"/>
      <c r="H101" s="33"/>
      <c r="I101" s="112"/>
      <c r="J101" s="33"/>
      <c r="K101" s="33"/>
      <c r="L101" s="36"/>
      <c r="M101" s="175"/>
      <c r="N101" s="176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186</v>
      </c>
      <c r="AU101" s="14" t="s">
        <v>72</v>
      </c>
    </row>
    <row r="102" spans="1:65" s="2" customFormat="1" ht="48.75">
      <c r="A102" s="31"/>
      <c r="B102" s="32"/>
      <c r="C102" s="33"/>
      <c r="D102" s="173" t="s">
        <v>188</v>
      </c>
      <c r="E102" s="33"/>
      <c r="F102" s="177" t="s">
        <v>361</v>
      </c>
      <c r="G102" s="33"/>
      <c r="H102" s="33"/>
      <c r="I102" s="112"/>
      <c r="J102" s="33"/>
      <c r="K102" s="33"/>
      <c r="L102" s="36"/>
      <c r="M102" s="175"/>
      <c r="N102" s="176"/>
      <c r="O102" s="61"/>
      <c r="P102" s="61"/>
      <c r="Q102" s="61"/>
      <c r="R102" s="61"/>
      <c r="S102" s="61"/>
      <c r="T102" s="62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4" t="s">
        <v>188</v>
      </c>
      <c r="AU102" s="14" t="s">
        <v>72</v>
      </c>
    </row>
    <row r="103" spans="1:65" s="10" customFormat="1">
      <c r="B103" s="178"/>
      <c r="C103" s="179"/>
      <c r="D103" s="173" t="s">
        <v>190</v>
      </c>
      <c r="E103" s="180" t="s">
        <v>19</v>
      </c>
      <c r="F103" s="181" t="s">
        <v>917</v>
      </c>
      <c r="G103" s="179"/>
      <c r="H103" s="182">
        <v>29</v>
      </c>
      <c r="I103" s="183"/>
      <c r="J103" s="179"/>
      <c r="K103" s="179"/>
      <c r="L103" s="184"/>
      <c r="M103" s="185"/>
      <c r="N103" s="186"/>
      <c r="O103" s="186"/>
      <c r="P103" s="186"/>
      <c r="Q103" s="186"/>
      <c r="R103" s="186"/>
      <c r="S103" s="186"/>
      <c r="T103" s="187"/>
      <c r="AT103" s="188" t="s">
        <v>190</v>
      </c>
      <c r="AU103" s="188" t="s">
        <v>72</v>
      </c>
      <c r="AV103" s="10" t="s">
        <v>81</v>
      </c>
      <c r="AW103" s="10" t="s">
        <v>33</v>
      </c>
      <c r="AX103" s="10" t="s">
        <v>72</v>
      </c>
      <c r="AY103" s="188" t="s">
        <v>184</v>
      </c>
    </row>
    <row r="104" spans="1:65" s="10" customFormat="1">
      <c r="B104" s="178"/>
      <c r="C104" s="179"/>
      <c r="D104" s="173" t="s">
        <v>190</v>
      </c>
      <c r="E104" s="180" t="s">
        <v>19</v>
      </c>
      <c r="F104" s="181" t="s">
        <v>918</v>
      </c>
      <c r="G104" s="179"/>
      <c r="H104" s="182">
        <v>2.5</v>
      </c>
      <c r="I104" s="183"/>
      <c r="J104" s="179"/>
      <c r="K104" s="179"/>
      <c r="L104" s="184"/>
      <c r="M104" s="185"/>
      <c r="N104" s="186"/>
      <c r="O104" s="186"/>
      <c r="P104" s="186"/>
      <c r="Q104" s="186"/>
      <c r="R104" s="186"/>
      <c r="S104" s="186"/>
      <c r="T104" s="187"/>
      <c r="AT104" s="188" t="s">
        <v>190</v>
      </c>
      <c r="AU104" s="188" t="s">
        <v>72</v>
      </c>
      <c r="AV104" s="10" t="s">
        <v>81</v>
      </c>
      <c r="AW104" s="10" t="s">
        <v>33</v>
      </c>
      <c r="AX104" s="10" t="s">
        <v>72</v>
      </c>
      <c r="AY104" s="188" t="s">
        <v>184</v>
      </c>
    </row>
    <row r="105" spans="1:65" s="11" customFormat="1">
      <c r="B105" s="189"/>
      <c r="C105" s="190"/>
      <c r="D105" s="173" t="s">
        <v>190</v>
      </c>
      <c r="E105" s="191" t="s">
        <v>19</v>
      </c>
      <c r="F105" s="192" t="s">
        <v>193</v>
      </c>
      <c r="G105" s="190"/>
      <c r="H105" s="193">
        <v>31.5</v>
      </c>
      <c r="I105" s="194"/>
      <c r="J105" s="190"/>
      <c r="K105" s="190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190</v>
      </c>
      <c r="AU105" s="199" t="s">
        <v>72</v>
      </c>
      <c r="AV105" s="11" t="s">
        <v>183</v>
      </c>
      <c r="AW105" s="11" t="s">
        <v>33</v>
      </c>
      <c r="AX105" s="11" t="s">
        <v>79</v>
      </c>
      <c r="AY105" s="199" t="s">
        <v>184</v>
      </c>
    </row>
    <row r="106" spans="1:65" s="2" customFormat="1" ht="21.75" customHeight="1">
      <c r="A106" s="31"/>
      <c r="B106" s="32"/>
      <c r="C106" s="160" t="s">
        <v>222</v>
      </c>
      <c r="D106" s="160" t="s">
        <v>178</v>
      </c>
      <c r="E106" s="161" t="s">
        <v>364</v>
      </c>
      <c r="F106" s="162" t="s">
        <v>365</v>
      </c>
      <c r="G106" s="163" t="s">
        <v>196</v>
      </c>
      <c r="H106" s="164">
        <v>31.5</v>
      </c>
      <c r="I106" s="165"/>
      <c r="J106" s="166">
        <f>ROUND(I106*H106,2)</f>
        <v>0</v>
      </c>
      <c r="K106" s="162" t="s">
        <v>182</v>
      </c>
      <c r="L106" s="36"/>
      <c r="M106" s="167" t="s">
        <v>19</v>
      </c>
      <c r="N106" s="168" t="s">
        <v>43</v>
      </c>
      <c r="O106" s="61"/>
      <c r="P106" s="169">
        <f>O106*H106</f>
        <v>0</v>
      </c>
      <c r="Q106" s="169">
        <v>0</v>
      </c>
      <c r="R106" s="169">
        <f>Q106*H106</f>
        <v>0</v>
      </c>
      <c r="S106" s="169">
        <v>0</v>
      </c>
      <c r="T106" s="170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1" t="s">
        <v>183</v>
      </c>
      <c r="AT106" s="171" t="s">
        <v>178</v>
      </c>
      <c r="AU106" s="171" t="s">
        <v>72</v>
      </c>
      <c r="AY106" s="14" t="s">
        <v>184</v>
      </c>
      <c r="BE106" s="172">
        <f>IF(N106="základní",J106,0)</f>
        <v>0</v>
      </c>
      <c r="BF106" s="172">
        <f>IF(N106="snížená",J106,0)</f>
        <v>0</v>
      </c>
      <c r="BG106" s="172">
        <f>IF(N106="zákl. přenesená",J106,0)</f>
        <v>0</v>
      </c>
      <c r="BH106" s="172">
        <f>IF(N106="sníž. přenesená",J106,0)</f>
        <v>0</v>
      </c>
      <c r="BI106" s="172">
        <f>IF(N106="nulová",J106,0)</f>
        <v>0</v>
      </c>
      <c r="BJ106" s="14" t="s">
        <v>79</v>
      </c>
      <c r="BK106" s="172">
        <f>ROUND(I106*H106,2)</f>
        <v>0</v>
      </c>
      <c r="BL106" s="14" t="s">
        <v>183</v>
      </c>
      <c r="BM106" s="171" t="s">
        <v>919</v>
      </c>
    </row>
    <row r="107" spans="1:65" s="2" customFormat="1" ht="29.25">
      <c r="A107" s="31"/>
      <c r="B107" s="32"/>
      <c r="C107" s="33"/>
      <c r="D107" s="173" t="s">
        <v>186</v>
      </c>
      <c r="E107" s="33"/>
      <c r="F107" s="174" t="s">
        <v>367</v>
      </c>
      <c r="G107" s="33"/>
      <c r="H107" s="33"/>
      <c r="I107" s="112"/>
      <c r="J107" s="33"/>
      <c r="K107" s="33"/>
      <c r="L107" s="36"/>
      <c r="M107" s="175"/>
      <c r="N107" s="176"/>
      <c r="O107" s="61"/>
      <c r="P107" s="61"/>
      <c r="Q107" s="61"/>
      <c r="R107" s="61"/>
      <c r="S107" s="61"/>
      <c r="T107" s="62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4" t="s">
        <v>186</v>
      </c>
      <c r="AU107" s="14" t="s">
        <v>72</v>
      </c>
    </row>
    <row r="108" spans="1:65" s="2" customFormat="1" ht="39">
      <c r="A108" s="31"/>
      <c r="B108" s="32"/>
      <c r="C108" s="33"/>
      <c r="D108" s="173" t="s">
        <v>188</v>
      </c>
      <c r="E108" s="33"/>
      <c r="F108" s="177" t="s">
        <v>212</v>
      </c>
      <c r="G108" s="33"/>
      <c r="H108" s="33"/>
      <c r="I108" s="112"/>
      <c r="J108" s="33"/>
      <c r="K108" s="33"/>
      <c r="L108" s="36"/>
      <c r="M108" s="175"/>
      <c r="N108" s="176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188</v>
      </c>
      <c r="AU108" s="14" t="s">
        <v>72</v>
      </c>
    </row>
    <row r="109" spans="1:65" s="2" customFormat="1" ht="21.75" customHeight="1">
      <c r="A109" s="31"/>
      <c r="B109" s="32"/>
      <c r="C109" s="200" t="s">
        <v>229</v>
      </c>
      <c r="D109" s="200" t="s">
        <v>215</v>
      </c>
      <c r="E109" s="201" t="s">
        <v>216</v>
      </c>
      <c r="F109" s="202" t="s">
        <v>217</v>
      </c>
      <c r="G109" s="203" t="s">
        <v>218</v>
      </c>
      <c r="H109" s="204">
        <v>40.918999999999997</v>
      </c>
      <c r="I109" s="205"/>
      <c r="J109" s="206">
        <f>ROUND(I109*H109,2)</f>
        <v>0</v>
      </c>
      <c r="K109" s="202" t="s">
        <v>182</v>
      </c>
      <c r="L109" s="207"/>
      <c r="M109" s="208" t="s">
        <v>19</v>
      </c>
      <c r="N109" s="209" t="s">
        <v>43</v>
      </c>
      <c r="O109" s="61"/>
      <c r="P109" s="169">
        <f>O109*H109</f>
        <v>0</v>
      </c>
      <c r="Q109" s="169">
        <v>1</v>
      </c>
      <c r="R109" s="169">
        <f>Q109*H109</f>
        <v>40.918999999999997</v>
      </c>
      <c r="S109" s="169">
        <v>0</v>
      </c>
      <c r="T109" s="170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1" t="s">
        <v>219</v>
      </c>
      <c r="AT109" s="171" t="s">
        <v>215</v>
      </c>
      <c r="AU109" s="171" t="s">
        <v>72</v>
      </c>
      <c r="AY109" s="14" t="s">
        <v>184</v>
      </c>
      <c r="BE109" s="172">
        <f>IF(N109="základní",J109,0)</f>
        <v>0</v>
      </c>
      <c r="BF109" s="172">
        <f>IF(N109="snížená",J109,0)</f>
        <v>0</v>
      </c>
      <c r="BG109" s="172">
        <f>IF(N109="zákl. přenesená",J109,0)</f>
        <v>0</v>
      </c>
      <c r="BH109" s="172">
        <f>IF(N109="sníž. přenesená",J109,0)</f>
        <v>0</v>
      </c>
      <c r="BI109" s="172">
        <f>IF(N109="nulová",J109,0)</f>
        <v>0</v>
      </c>
      <c r="BJ109" s="14" t="s">
        <v>79</v>
      </c>
      <c r="BK109" s="172">
        <f>ROUND(I109*H109,2)</f>
        <v>0</v>
      </c>
      <c r="BL109" s="14" t="s">
        <v>183</v>
      </c>
      <c r="BM109" s="171" t="s">
        <v>920</v>
      </c>
    </row>
    <row r="110" spans="1:65" s="2" customFormat="1">
      <c r="A110" s="31"/>
      <c r="B110" s="32"/>
      <c r="C110" s="33"/>
      <c r="D110" s="173" t="s">
        <v>186</v>
      </c>
      <c r="E110" s="33"/>
      <c r="F110" s="174" t="s">
        <v>217</v>
      </c>
      <c r="G110" s="33"/>
      <c r="H110" s="33"/>
      <c r="I110" s="112"/>
      <c r="J110" s="33"/>
      <c r="K110" s="33"/>
      <c r="L110" s="36"/>
      <c r="M110" s="175"/>
      <c r="N110" s="176"/>
      <c r="O110" s="61"/>
      <c r="P110" s="61"/>
      <c r="Q110" s="61"/>
      <c r="R110" s="61"/>
      <c r="S110" s="61"/>
      <c r="T110" s="62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4" t="s">
        <v>186</v>
      </c>
      <c r="AU110" s="14" t="s">
        <v>72</v>
      </c>
    </row>
    <row r="111" spans="1:65" s="10" customFormat="1">
      <c r="B111" s="178"/>
      <c r="C111" s="179"/>
      <c r="D111" s="173" t="s">
        <v>190</v>
      </c>
      <c r="E111" s="180" t="s">
        <v>19</v>
      </c>
      <c r="F111" s="181" t="s">
        <v>921</v>
      </c>
      <c r="G111" s="179"/>
      <c r="H111" s="182">
        <v>40.918999999999997</v>
      </c>
      <c r="I111" s="183"/>
      <c r="J111" s="179"/>
      <c r="K111" s="179"/>
      <c r="L111" s="184"/>
      <c r="M111" s="185"/>
      <c r="N111" s="186"/>
      <c r="O111" s="186"/>
      <c r="P111" s="186"/>
      <c r="Q111" s="186"/>
      <c r="R111" s="186"/>
      <c r="S111" s="186"/>
      <c r="T111" s="187"/>
      <c r="AT111" s="188" t="s">
        <v>190</v>
      </c>
      <c r="AU111" s="188" t="s">
        <v>72</v>
      </c>
      <c r="AV111" s="10" t="s">
        <v>81</v>
      </c>
      <c r="AW111" s="10" t="s">
        <v>33</v>
      </c>
      <c r="AX111" s="10" t="s">
        <v>79</v>
      </c>
      <c r="AY111" s="188" t="s">
        <v>184</v>
      </c>
    </row>
    <row r="112" spans="1:65" s="2" customFormat="1" ht="21.75" customHeight="1">
      <c r="A112" s="31"/>
      <c r="B112" s="32"/>
      <c r="C112" s="160" t="s">
        <v>219</v>
      </c>
      <c r="D112" s="160" t="s">
        <v>178</v>
      </c>
      <c r="E112" s="161" t="s">
        <v>376</v>
      </c>
      <c r="F112" s="162" t="s">
        <v>377</v>
      </c>
      <c r="G112" s="163" t="s">
        <v>225</v>
      </c>
      <c r="H112" s="164">
        <v>24</v>
      </c>
      <c r="I112" s="165"/>
      <c r="J112" s="166">
        <f>ROUND(I112*H112,2)</f>
        <v>0</v>
      </c>
      <c r="K112" s="162" t="s">
        <v>182</v>
      </c>
      <c r="L112" s="36"/>
      <c r="M112" s="167" t="s">
        <v>19</v>
      </c>
      <c r="N112" s="168" t="s">
        <v>43</v>
      </c>
      <c r="O112" s="61"/>
      <c r="P112" s="169">
        <f>O112*H112</f>
        <v>0</v>
      </c>
      <c r="Q112" s="169">
        <v>0</v>
      </c>
      <c r="R112" s="169">
        <f>Q112*H112</f>
        <v>0</v>
      </c>
      <c r="S112" s="169">
        <v>0</v>
      </c>
      <c r="T112" s="170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71" t="s">
        <v>183</v>
      </c>
      <c r="AT112" s="171" t="s">
        <v>178</v>
      </c>
      <c r="AU112" s="171" t="s">
        <v>72</v>
      </c>
      <c r="AY112" s="14" t="s">
        <v>184</v>
      </c>
      <c r="BE112" s="172">
        <f>IF(N112="základní",J112,0)</f>
        <v>0</v>
      </c>
      <c r="BF112" s="172">
        <f>IF(N112="snížená",J112,0)</f>
        <v>0</v>
      </c>
      <c r="BG112" s="172">
        <f>IF(N112="zákl. přenesená",J112,0)</f>
        <v>0</v>
      </c>
      <c r="BH112" s="172">
        <f>IF(N112="sníž. přenesená",J112,0)</f>
        <v>0</v>
      </c>
      <c r="BI112" s="172">
        <f>IF(N112="nulová",J112,0)</f>
        <v>0</v>
      </c>
      <c r="BJ112" s="14" t="s">
        <v>79</v>
      </c>
      <c r="BK112" s="172">
        <f>ROUND(I112*H112,2)</f>
        <v>0</v>
      </c>
      <c r="BL112" s="14" t="s">
        <v>183</v>
      </c>
      <c r="BM112" s="171" t="s">
        <v>922</v>
      </c>
    </row>
    <row r="113" spans="1:65" s="2" customFormat="1" ht="39">
      <c r="A113" s="31"/>
      <c r="B113" s="32"/>
      <c r="C113" s="33"/>
      <c r="D113" s="173" t="s">
        <v>186</v>
      </c>
      <c r="E113" s="33"/>
      <c r="F113" s="174" t="s">
        <v>379</v>
      </c>
      <c r="G113" s="33"/>
      <c r="H113" s="33"/>
      <c r="I113" s="112"/>
      <c r="J113" s="33"/>
      <c r="K113" s="33"/>
      <c r="L113" s="36"/>
      <c r="M113" s="175"/>
      <c r="N113" s="176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186</v>
      </c>
      <c r="AU113" s="14" t="s">
        <v>72</v>
      </c>
    </row>
    <row r="114" spans="1:65" s="2" customFormat="1" ht="48.75">
      <c r="A114" s="31"/>
      <c r="B114" s="32"/>
      <c r="C114" s="33"/>
      <c r="D114" s="173" t="s">
        <v>188</v>
      </c>
      <c r="E114" s="33"/>
      <c r="F114" s="177" t="s">
        <v>375</v>
      </c>
      <c r="G114" s="33"/>
      <c r="H114" s="33"/>
      <c r="I114" s="112"/>
      <c r="J114" s="33"/>
      <c r="K114" s="33"/>
      <c r="L114" s="36"/>
      <c r="M114" s="175"/>
      <c r="N114" s="176"/>
      <c r="O114" s="61"/>
      <c r="P114" s="61"/>
      <c r="Q114" s="61"/>
      <c r="R114" s="61"/>
      <c r="S114" s="61"/>
      <c r="T114" s="62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4" t="s">
        <v>188</v>
      </c>
      <c r="AU114" s="14" t="s">
        <v>72</v>
      </c>
    </row>
    <row r="115" spans="1:65" s="2" customFormat="1" ht="21.75" customHeight="1">
      <c r="A115" s="31"/>
      <c r="B115" s="32"/>
      <c r="C115" s="160" t="s">
        <v>241</v>
      </c>
      <c r="D115" s="160" t="s">
        <v>178</v>
      </c>
      <c r="E115" s="161" t="s">
        <v>380</v>
      </c>
      <c r="F115" s="162" t="s">
        <v>381</v>
      </c>
      <c r="G115" s="163" t="s">
        <v>225</v>
      </c>
      <c r="H115" s="164">
        <v>18</v>
      </c>
      <c r="I115" s="165"/>
      <c r="J115" s="166">
        <f>ROUND(I115*H115,2)</f>
        <v>0</v>
      </c>
      <c r="K115" s="162" t="s">
        <v>182</v>
      </c>
      <c r="L115" s="36"/>
      <c r="M115" s="167" t="s">
        <v>19</v>
      </c>
      <c r="N115" s="168" t="s">
        <v>43</v>
      </c>
      <c r="O115" s="61"/>
      <c r="P115" s="169">
        <f>O115*H115</f>
        <v>0</v>
      </c>
      <c r="Q115" s="169">
        <v>0</v>
      </c>
      <c r="R115" s="169">
        <f>Q115*H115</f>
        <v>0</v>
      </c>
      <c r="S115" s="169">
        <v>0</v>
      </c>
      <c r="T115" s="170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71" t="s">
        <v>183</v>
      </c>
      <c r="AT115" s="171" t="s">
        <v>178</v>
      </c>
      <c r="AU115" s="171" t="s">
        <v>72</v>
      </c>
      <c r="AY115" s="14" t="s">
        <v>184</v>
      </c>
      <c r="BE115" s="172">
        <f>IF(N115="základní",J115,0)</f>
        <v>0</v>
      </c>
      <c r="BF115" s="172">
        <f>IF(N115="snížená",J115,0)</f>
        <v>0</v>
      </c>
      <c r="BG115" s="172">
        <f>IF(N115="zákl. přenesená",J115,0)</f>
        <v>0</v>
      </c>
      <c r="BH115" s="172">
        <f>IF(N115="sníž. přenesená",J115,0)</f>
        <v>0</v>
      </c>
      <c r="BI115" s="172">
        <f>IF(N115="nulová",J115,0)</f>
        <v>0</v>
      </c>
      <c r="BJ115" s="14" t="s">
        <v>79</v>
      </c>
      <c r="BK115" s="172">
        <f>ROUND(I115*H115,2)</f>
        <v>0</v>
      </c>
      <c r="BL115" s="14" t="s">
        <v>183</v>
      </c>
      <c r="BM115" s="171" t="s">
        <v>923</v>
      </c>
    </row>
    <row r="116" spans="1:65" s="2" customFormat="1" ht="39">
      <c r="A116" s="31"/>
      <c r="B116" s="32"/>
      <c r="C116" s="33"/>
      <c r="D116" s="173" t="s">
        <v>186</v>
      </c>
      <c r="E116" s="33"/>
      <c r="F116" s="174" t="s">
        <v>383</v>
      </c>
      <c r="G116" s="33"/>
      <c r="H116" s="33"/>
      <c r="I116" s="112"/>
      <c r="J116" s="33"/>
      <c r="K116" s="33"/>
      <c r="L116" s="36"/>
      <c r="M116" s="175"/>
      <c r="N116" s="176"/>
      <c r="O116" s="61"/>
      <c r="P116" s="61"/>
      <c r="Q116" s="61"/>
      <c r="R116" s="61"/>
      <c r="S116" s="61"/>
      <c r="T116" s="62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186</v>
      </c>
      <c r="AU116" s="14" t="s">
        <v>72</v>
      </c>
    </row>
    <row r="117" spans="1:65" s="2" customFormat="1" ht="48.75">
      <c r="A117" s="31"/>
      <c r="B117" s="32"/>
      <c r="C117" s="33"/>
      <c r="D117" s="173" t="s">
        <v>188</v>
      </c>
      <c r="E117" s="33"/>
      <c r="F117" s="177" t="s">
        <v>375</v>
      </c>
      <c r="G117" s="33"/>
      <c r="H117" s="33"/>
      <c r="I117" s="112"/>
      <c r="J117" s="33"/>
      <c r="K117" s="33"/>
      <c r="L117" s="36"/>
      <c r="M117" s="175"/>
      <c r="N117" s="176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188</v>
      </c>
      <c r="AU117" s="14" t="s">
        <v>72</v>
      </c>
    </row>
    <row r="118" spans="1:65" s="2" customFormat="1" ht="21.75" customHeight="1">
      <c r="A118" s="31"/>
      <c r="B118" s="32"/>
      <c r="C118" s="160" t="s">
        <v>247</v>
      </c>
      <c r="D118" s="160" t="s">
        <v>178</v>
      </c>
      <c r="E118" s="161" t="s">
        <v>384</v>
      </c>
      <c r="F118" s="162" t="s">
        <v>385</v>
      </c>
      <c r="G118" s="163" t="s">
        <v>225</v>
      </c>
      <c r="H118" s="164">
        <v>9</v>
      </c>
      <c r="I118" s="165"/>
      <c r="J118" s="166">
        <f>ROUND(I118*H118,2)</f>
        <v>0</v>
      </c>
      <c r="K118" s="162" t="s">
        <v>182</v>
      </c>
      <c r="L118" s="36"/>
      <c r="M118" s="167" t="s">
        <v>19</v>
      </c>
      <c r="N118" s="168" t="s">
        <v>43</v>
      </c>
      <c r="O118" s="61"/>
      <c r="P118" s="169">
        <f>O118*H118</f>
        <v>0</v>
      </c>
      <c r="Q118" s="169">
        <v>0</v>
      </c>
      <c r="R118" s="169">
        <f>Q118*H118</f>
        <v>0</v>
      </c>
      <c r="S118" s="169">
        <v>0</v>
      </c>
      <c r="T118" s="170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1" t="s">
        <v>183</v>
      </c>
      <c r="AT118" s="171" t="s">
        <v>178</v>
      </c>
      <c r="AU118" s="171" t="s">
        <v>72</v>
      </c>
      <c r="AY118" s="14" t="s">
        <v>184</v>
      </c>
      <c r="BE118" s="172">
        <f>IF(N118="základní",J118,0)</f>
        <v>0</v>
      </c>
      <c r="BF118" s="172">
        <f>IF(N118="snížená",J118,0)</f>
        <v>0</v>
      </c>
      <c r="BG118" s="172">
        <f>IF(N118="zákl. přenesená",J118,0)</f>
        <v>0</v>
      </c>
      <c r="BH118" s="172">
        <f>IF(N118="sníž. přenesená",J118,0)</f>
        <v>0</v>
      </c>
      <c r="BI118" s="172">
        <f>IF(N118="nulová",J118,0)</f>
        <v>0</v>
      </c>
      <c r="BJ118" s="14" t="s">
        <v>79</v>
      </c>
      <c r="BK118" s="172">
        <f>ROUND(I118*H118,2)</f>
        <v>0</v>
      </c>
      <c r="BL118" s="14" t="s">
        <v>183</v>
      </c>
      <c r="BM118" s="171" t="s">
        <v>924</v>
      </c>
    </row>
    <row r="119" spans="1:65" s="2" customFormat="1" ht="39">
      <c r="A119" s="31"/>
      <c r="B119" s="32"/>
      <c r="C119" s="33"/>
      <c r="D119" s="173" t="s">
        <v>186</v>
      </c>
      <c r="E119" s="33"/>
      <c r="F119" s="174" t="s">
        <v>387</v>
      </c>
      <c r="G119" s="33"/>
      <c r="H119" s="33"/>
      <c r="I119" s="112"/>
      <c r="J119" s="33"/>
      <c r="K119" s="33"/>
      <c r="L119" s="36"/>
      <c r="M119" s="175"/>
      <c r="N119" s="176"/>
      <c r="O119" s="61"/>
      <c r="P119" s="61"/>
      <c r="Q119" s="61"/>
      <c r="R119" s="61"/>
      <c r="S119" s="61"/>
      <c r="T119" s="6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186</v>
      </c>
      <c r="AU119" s="14" t="s">
        <v>72</v>
      </c>
    </row>
    <row r="120" spans="1:65" s="2" customFormat="1" ht="48.75">
      <c r="A120" s="31"/>
      <c r="B120" s="32"/>
      <c r="C120" s="33"/>
      <c r="D120" s="173" t="s">
        <v>188</v>
      </c>
      <c r="E120" s="33"/>
      <c r="F120" s="177" t="s">
        <v>375</v>
      </c>
      <c r="G120" s="33"/>
      <c r="H120" s="33"/>
      <c r="I120" s="112"/>
      <c r="J120" s="33"/>
      <c r="K120" s="33"/>
      <c r="L120" s="36"/>
      <c r="M120" s="175"/>
      <c r="N120" s="176"/>
      <c r="O120" s="61"/>
      <c r="P120" s="61"/>
      <c r="Q120" s="61"/>
      <c r="R120" s="61"/>
      <c r="S120" s="61"/>
      <c r="T120" s="62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188</v>
      </c>
      <c r="AU120" s="14" t="s">
        <v>72</v>
      </c>
    </row>
    <row r="121" spans="1:65" s="2" customFormat="1" ht="21.75" customHeight="1">
      <c r="A121" s="31"/>
      <c r="B121" s="32"/>
      <c r="C121" s="200" t="s">
        <v>253</v>
      </c>
      <c r="D121" s="200" t="s">
        <v>215</v>
      </c>
      <c r="E121" s="201" t="s">
        <v>388</v>
      </c>
      <c r="F121" s="202" t="s">
        <v>389</v>
      </c>
      <c r="G121" s="203" t="s">
        <v>225</v>
      </c>
      <c r="H121" s="204">
        <v>362</v>
      </c>
      <c r="I121" s="205"/>
      <c r="J121" s="206">
        <f>ROUND(I121*H121,2)</f>
        <v>0</v>
      </c>
      <c r="K121" s="202" t="s">
        <v>182</v>
      </c>
      <c r="L121" s="207"/>
      <c r="M121" s="208" t="s">
        <v>19</v>
      </c>
      <c r="N121" s="209" t="s">
        <v>43</v>
      </c>
      <c r="O121" s="61"/>
      <c r="P121" s="169">
        <f>O121*H121</f>
        <v>0</v>
      </c>
      <c r="Q121" s="169">
        <v>5.1999999999999995E-4</v>
      </c>
      <c r="R121" s="169">
        <f>Q121*H121</f>
        <v>0.18823999999999999</v>
      </c>
      <c r="S121" s="169">
        <v>0</v>
      </c>
      <c r="T121" s="170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1" t="s">
        <v>219</v>
      </c>
      <c r="AT121" s="171" t="s">
        <v>215</v>
      </c>
      <c r="AU121" s="171" t="s">
        <v>72</v>
      </c>
      <c r="AY121" s="14" t="s">
        <v>184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79</v>
      </c>
      <c r="BK121" s="172">
        <f>ROUND(I121*H121,2)</f>
        <v>0</v>
      </c>
      <c r="BL121" s="14" t="s">
        <v>183</v>
      </c>
      <c r="BM121" s="171" t="s">
        <v>925</v>
      </c>
    </row>
    <row r="122" spans="1:65" s="2" customFormat="1">
      <c r="A122" s="31"/>
      <c r="B122" s="32"/>
      <c r="C122" s="33"/>
      <c r="D122" s="173" t="s">
        <v>186</v>
      </c>
      <c r="E122" s="33"/>
      <c r="F122" s="174" t="s">
        <v>389</v>
      </c>
      <c r="G122" s="33"/>
      <c r="H122" s="33"/>
      <c r="I122" s="112"/>
      <c r="J122" s="33"/>
      <c r="K122" s="33"/>
      <c r="L122" s="36"/>
      <c r="M122" s="175"/>
      <c r="N122" s="176"/>
      <c r="O122" s="61"/>
      <c r="P122" s="61"/>
      <c r="Q122" s="61"/>
      <c r="R122" s="61"/>
      <c r="S122" s="61"/>
      <c r="T122" s="62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186</v>
      </c>
      <c r="AU122" s="14" t="s">
        <v>72</v>
      </c>
    </row>
    <row r="123" spans="1:65" s="2" customFormat="1" ht="21.75" customHeight="1">
      <c r="A123" s="31"/>
      <c r="B123" s="32"/>
      <c r="C123" s="200" t="s">
        <v>260</v>
      </c>
      <c r="D123" s="200" t="s">
        <v>215</v>
      </c>
      <c r="E123" s="201" t="s">
        <v>391</v>
      </c>
      <c r="F123" s="202" t="s">
        <v>392</v>
      </c>
      <c r="G123" s="203" t="s">
        <v>225</v>
      </c>
      <c r="H123" s="204">
        <v>252</v>
      </c>
      <c r="I123" s="205"/>
      <c r="J123" s="206">
        <f>ROUND(I123*H123,2)</f>
        <v>0</v>
      </c>
      <c r="K123" s="202" t="s">
        <v>182</v>
      </c>
      <c r="L123" s="207"/>
      <c r="M123" s="208" t="s">
        <v>19</v>
      </c>
      <c r="N123" s="209" t="s">
        <v>43</v>
      </c>
      <c r="O123" s="61"/>
      <c r="P123" s="169">
        <f>O123*H123</f>
        <v>0</v>
      </c>
      <c r="Q123" s="169">
        <v>5.6999999999999998E-4</v>
      </c>
      <c r="R123" s="169">
        <f>Q123*H123</f>
        <v>0.14363999999999999</v>
      </c>
      <c r="S123" s="169">
        <v>0</v>
      </c>
      <c r="T123" s="170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1" t="s">
        <v>219</v>
      </c>
      <c r="AT123" s="171" t="s">
        <v>215</v>
      </c>
      <c r="AU123" s="171" t="s">
        <v>72</v>
      </c>
      <c r="AY123" s="14" t="s">
        <v>184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79</v>
      </c>
      <c r="BK123" s="172">
        <f>ROUND(I123*H123,2)</f>
        <v>0</v>
      </c>
      <c r="BL123" s="14" t="s">
        <v>183</v>
      </c>
      <c r="BM123" s="171" t="s">
        <v>926</v>
      </c>
    </row>
    <row r="124" spans="1:65" s="2" customFormat="1">
      <c r="A124" s="31"/>
      <c r="B124" s="32"/>
      <c r="C124" s="33"/>
      <c r="D124" s="173" t="s">
        <v>186</v>
      </c>
      <c r="E124" s="33"/>
      <c r="F124" s="174" t="s">
        <v>392</v>
      </c>
      <c r="G124" s="33"/>
      <c r="H124" s="33"/>
      <c r="I124" s="112"/>
      <c r="J124" s="33"/>
      <c r="K124" s="33"/>
      <c r="L124" s="36"/>
      <c r="M124" s="175"/>
      <c r="N124" s="176"/>
      <c r="O124" s="61"/>
      <c r="P124" s="61"/>
      <c r="Q124" s="61"/>
      <c r="R124" s="61"/>
      <c r="S124" s="61"/>
      <c r="T124" s="62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186</v>
      </c>
      <c r="AU124" s="14" t="s">
        <v>72</v>
      </c>
    </row>
    <row r="125" spans="1:65" s="2" customFormat="1" ht="21.75" customHeight="1">
      <c r="A125" s="31"/>
      <c r="B125" s="32"/>
      <c r="C125" s="200" t="s">
        <v>267</v>
      </c>
      <c r="D125" s="200" t="s">
        <v>215</v>
      </c>
      <c r="E125" s="201" t="s">
        <v>394</v>
      </c>
      <c r="F125" s="202" t="s">
        <v>395</v>
      </c>
      <c r="G125" s="203" t="s">
        <v>225</v>
      </c>
      <c r="H125" s="204">
        <v>100</v>
      </c>
      <c r="I125" s="205"/>
      <c r="J125" s="206">
        <f>ROUND(I125*H125,2)</f>
        <v>0</v>
      </c>
      <c r="K125" s="202" t="s">
        <v>182</v>
      </c>
      <c r="L125" s="207"/>
      <c r="M125" s="208" t="s">
        <v>19</v>
      </c>
      <c r="N125" s="209" t="s">
        <v>43</v>
      </c>
      <c r="O125" s="61"/>
      <c r="P125" s="169">
        <f>O125*H125</f>
        <v>0</v>
      </c>
      <c r="Q125" s="169">
        <v>9.0000000000000006E-5</v>
      </c>
      <c r="R125" s="169">
        <f>Q125*H125</f>
        <v>9.0000000000000011E-3</v>
      </c>
      <c r="S125" s="169">
        <v>0</v>
      </c>
      <c r="T125" s="17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1" t="s">
        <v>219</v>
      </c>
      <c r="AT125" s="171" t="s">
        <v>215</v>
      </c>
      <c r="AU125" s="171" t="s">
        <v>72</v>
      </c>
      <c r="AY125" s="14" t="s">
        <v>184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79</v>
      </c>
      <c r="BK125" s="172">
        <f>ROUND(I125*H125,2)</f>
        <v>0</v>
      </c>
      <c r="BL125" s="14" t="s">
        <v>183</v>
      </c>
      <c r="BM125" s="171" t="s">
        <v>927</v>
      </c>
    </row>
    <row r="126" spans="1:65" s="2" customFormat="1">
      <c r="A126" s="31"/>
      <c r="B126" s="32"/>
      <c r="C126" s="33"/>
      <c r="D126" s="173" t="s">
        <v>186</v>
      </c>
      <c r="E126" s="33"/>
      <c r="F126" s="174" t="s">
        <v>395</v>
      </c>
      <c r="G126" s="33"/>
      <c r="H126" s="33"/>
      <c r="I126" s="112"/>
      <c r="J126" s="33"/>
      <c r="K126" s="33"/>
      <c r="L126" s="36"/>
      <c r="M126" s="175"/>
      <c r="N126" s="176"/>
      <c r="O126" s="61"/>
      <c r="P126" s="61"/>
      <c r="Q126" s="61"/>
      <c r="R126" s="61"/>
      <c r="S126" s="61"/>
      <c r="T126" s="62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186</v>
      </c>
      <c r="AU126" s="14" t="s">
        <v>72</v>
      </c>
    </row>
    <row r="127" spans="1:65" s="2" customFormat="1" ht="21.75" customHeight="1">
      <c r="A127" s="31"/>
      <c r="B127" s="32"/>
      <c r="C127" s="200" t="s">
        <v>272</v>
      </c>
      <c r="D127" s="200" t="s">
        <v>215</v>
      </c>
      <c r="E127" s="201" t="s">
        <v>397</v>
      </c>
      <c r="F127" s="202" t="s">
        <v>398</v>
      </c>
      <c r="G127" s="203" t="s">
        <v>225</v>
      </c>
      <c r="H127" s="204">
        <v>200</v>
      </c>
      <c r="I127" s="205"/>
      <c r="J127" s="206">
        <f>ROUND(I127*H127,2)</f>
        <v>0</v>
      </c>
      <c r="K127" s="202" t="s">
        <v>182</v>
      </c>
      <c r="L127" s="207"/>
      <c r="M127" s="208" t="s">
        <v>19</v>
      </c>
      <c r="N127" s="209" t="s">
        <v>43</v>
      </c>
      <c r="O127" s="61"/>
      <c r="P127" s="169">
        <f>O127*H127</f>
        <v>0</v>
      </c>
      <c r="Q127" s="169">
        <v>1.23E-3</v>
      </c>
      <c r="R127" s="169">
        <f>Q127*H127</f>
        <v>0.246</v>
      </c>
      <c r="S127" s="169">
        <v>0</v>
      </c>
      <c r="T127" s="170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1" t="s">
        <v>219</v>
      </c>
      <c r="AT127" s="171" t="s">
        <v>215</v>
      </c>
      <c r="AU127" s="171" t="s">
        <v>72</v>
      </c>
      <c r="AY127" s="14" t="s">
        <v>184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79</v>
      </c>
      <c r="BK127" s="172">
        <f>ROUND(I127*H127,2)</f>
        <v>0</v>
      </c>
      <c r="BL127" s="14" t="s">
        <v>183</v>
      </c>
      <c r="BM127" s="171" t="s">
        <v>928</v>
      </c>
    </row>
    <row r="128" spans="1:65" s="2" customFormat="1">
      <c r="A128" s="31"/>
      <c r="B128" s="32"/>
      <c r="C128" s="33"/>
      <c r="D128" s="173" t="s">
        <v>186</v>
      </c>
      <c r="E128" s="33"/>
      <c r="F128" s="174" t="s">
        <v>398</v>
      </c>
      <c r="G128" s="33"/>
      <c r="H128" s="33"/>
      <c r="I128" s="112"/>
      <c r="J128" s="33"/>
      <c r="K128" s="33"/>
      <c r="L128" s="36"/>
      <c r="M128" s="175"/>
      <c r="N128" s="176"/>
      <c r="O128" s="61"/>
      <c r="P128" s="61"/>
      <c r="Q128" s="61"/>
      <c r="R128" s="61"/>
      <c r="S128" s="61"/>
      <c r="T128" s="62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186</v>
      </c>
      <c r="AU128" s="14" t="s">
        <v>72</v>
      </c>
    </row>
    <row r="129" spans="1:65" s="10" customFormat="1">
      <c r="B129" s="178"/>
      <c r="C129" s="179"/>
      <c r="D129" s="173" t="s">
        <v>190</v>
      </c>
      <c r="E129" s="180" t="s">
        <v>19</v>
      </c>
      <c r="F129" s="181" t="s">
        <v>929</v>
      </c>
      <c r="G129" s="179"/>
      <c r="H129" s="182">
        <v>200</v>
      </c>
      <c r="I129" s="183"/>
      <c r="J129" s="179"/>
      <c r="K129" s="179"/>
      <c r="L129" s="184"/>
      <c r="M129" s="185"/>
      <c r="N129" s="186"/>
      <c r="O129" s="186"/>
      <c r="P129" s="186"/>
      <c r="Q129" s="186"/>
      <c r="R129" s="186"/>
      <c r="S129" s="186"/>
      <c r="T129" s="187"/>
      <c r="AT129" s="188" t="s">
        <v>190</v>
      </c>
      <c r="AU129" s="188" t="s">
        <v>72</v>
      </c>
      <c r="AV129" s="10" t="s">
        <v>81</v>
      </c>
      <c r="AW129" s="10" t="s">
        <v>33</v>
      </c>
      <c r="AX129" s="10" t="s">
        <v>79</v>
      </c>
      <c r="AY129" s="188" t="s">
        <v>184</v>
      </c>
    </row>
    <row r="130" spans="1:65" s="2" customFormat="1" ht="21.75" customHeight="1">
      <c r="A130" s="31"/>
      <c r="B130" s="32"/>
      <c r="C130" s="160" t="s">
        <v>8</v>
      </c>
      <c r="D130" s="160" t="s">
        <v>178</v>
      </c>
      <c r="E130" s="161" t="s">
        <v>401</v>
      </c>
      <c r="F130" s="162" t="s">
        <v>402</v>
      </c>
      <c r="G130" s="163" t="s">
        <v>225</v>
      </c>
      <c r="H130" s="164">
        <v>55</v>
      </c>
      <c r="I130" s="165"/>
      <c r="J130" s="166">
        <f>ROUND(I130*H130,2)</f>
        <v>0</v>
      </c>
      <c r="K130" s="162" t="s">
        <v>182</v>
      </c>
      <c r="L130" s="36"/>
      <c r="M130" s="167" t="s">
        <v>19</v>
      </c>
      <c r="N130" s="168" t="s">
        <v>43</v>
      </c>
      <c r="O130" s="61"/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1" t="s">
        <v>183</v>
      </c>
      <c r="AT130" s="171" t="s">
        <v>178</v>
      </c>
      <c r="AU130" s="171" t="s">
        <v>72</v>
      </c>
      <c r="AY130" s="14" t="s">
        <v>184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79</v>
      </c>
      <c r="BK130" s="172">
        <f>ROUND(I130*H130,2)</f>
        <v>0</v>
      </c>
      <c r="BL130" s="14" t="s">
        <v>183</v>
      </c>
      <c r="BM130" s="171" t="s">
        <v>930</v>
      </c>
    </row>
    <row r="131" spans="1:65" s="2" customFormat="1" ht="19.5">
      <c r="A131" s="31"/>
      <c r="B131" s="32"/>
      <c r="C131" s="33"/>
      <c r="D131" s="173" t="s">
        <v>186</v>
      </c>
      <c r="E131" s="33"/>
      <c r="F131" s="174" t="s">
        <v>404</v>
      </c>
      <c r="G131" s="33"/>
      <c r="H131" s="33"/>
      <c r="I131" s="112"/>
      <c r="J131" s="33"/>
      <c r="K131" s="33"/>
      <c r="L131" s="36"/>
      <c r="M131" s="175"/>
      <c r="N131" s="176"/>
      <c r="O131" s="61"/>
      <c r="P131" s="61"/>
      <c r="Q131" s="61"/>
      <c r="R131" s="61"/>
      <c r="S131" s="61"/>
      <c r="T131" s="62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186</v>
      </c>
      <c r="AU131" s="14" t="s">
        <v>72</v>
      </c>
    </row>
    <row r="132" spans="1:65" s="2" customFormat="1" ht="29.25">
      <c r="A132" s="31"/>
      <c r="B132" s="32"/>
      <c r="C132" s="33"/>
      <c r="D132" s="173" t="s">
        <v>188</v>
      </c>
      <c r="E132" s="33"/>
      <c r="F132" s="177" t="s">
        <v>405</v>
      </c>
      <c r="G132" s="33"/>
      <c r="H132" s="33"/>
      <c r="I132" s="112"/>
      <c r="J132" s="33"/>
      <c r="K132" s="33"/>
      <c r="L132" s="36"/>
      <c r="M132" s="175"/>
      <c r="N132" s="176"/>
      <c r="O132" s="61"/>
      <c r="P132" s="61"/>
      <c r="Q132" s="61"/>
      <c r="R132" s="61"/>
      <c r="S132" s="61"/>
      <c r="T132" s="62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188</v>
      </c>
      <c r="AU132" s="14" t="s">
        <v>72</v>
      </c>
    </row>
    <row r="133" spans="1:65" s="2" customFormat="1" ht="21.75" customHeight="1">
      <c r="A133" s="31"/>
      <c r="B133" s="32"/>
      <c r="C133" s="200" t="s">
        <v>285</v>
      </c>
      <c r="D133" s="200" t="s">
        <v>215</v>
      </c>
      <c r="E133" s="201" t="s">
        <v>406</v>
      </c>
      <c r="F133" s="202" t="s">
        <v>407</v>
      </c>
      <c r="G133" s="203" t="s">
        <v>181</v>
      </c>
      <c r="H133" s="204">
        <v>13.75</v>
      </c>
      <c r="I133" s="205"/>
      <c r="J133" s="206">
        <f>ROUND(I133*H133,2)</f>
        <v>0</v>
      </c>
      <c r="K133" s="202" t="s">
        <v>182</v>
      </c>
      <c r="L133" s="207"/>
      <c r="M133" s="208" t="s">
        <v>19</v>
      </c>
      <c r="N133" s="209" t="s">
        <v>43</v>
      </c>
      <c r="O133" s="61"/>
      <c r="P133" s="169">
        <f>O133*H133</f>
        <v>0</v>
      </c>
      <c r="Q133" s="169">
        <v>1E-3</v>
      </c>
      <c r="R133" s="169">
        <f>Q133*H133</f>
        <v>1.375E-2</v>
      </c>
      <c r="S133" s="169">
        <v>0</v>
      </c>
      <c r="T133" s="17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1" t="s">
        <v>219</v>
      </c>
      <c r="AT133" s="171" t="s">
        <v>215</v>
      </c>
      <c r="AU133" s="171" t="s">
        <v>72</v>
      </c>
      <c r="AY133" s="14" t="s">
        <v>184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79</v>
      </c>
      <c r="BK133" s="172">
        <f>ROUND(I133*H133,2)</f>
        <v>0</v>
      </c>
      <c r="BL133" s="14" t="s">
        <v>183</v>
      </c>
      <c r="BM133" s="171" t="s">
        <v>931</v>
      </c>
    </row>
    <row r="134" spans="1:65" s="2" customFormat="1">
      <c r="A134" s="31"/>
      <c r="B134" s="32"/>
      <c r="C134" s="33"/>
      <c r="D134" s="173" t="s">
        <v>186</v>
      </c>
      <c r="E134" s="33"/>
      <c r="F134" s="174" t="s">
        <v>407</v>
      </c>
      <c r="G134" s="33"/>
      <c r="H134" s="33"/>
      <c r="I134" s="112"/>
      <c r="J134" s="33"/>
      <c r="K134" s="33"/>
      <c r="L134" s="36"/>
      <c r="M134" s="175"/>
      <c r="N134" s="176"/>
      <c r="O134" s="61"/>
      <c r="P134" s="61"/>
      <c r="Q134" s="61"/>
      <c r="R134" s="61"/>
      <c r="S134" s="61"/>
      <c r="T134" s="62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186</v>
      </c>
      <c r="AU134" s="14" t="s">
        <v>72</v>
      </c>
    </row>
    <row r="135" spans="1:65" s="10" customFormat="1">
      <c r="B135" s="178"/>
      <c r="C135" s="179"/>
      <c r="D135" s="173" t="s">
        <v>190</v>
      </c>
      <c r="E135" s="180" t="s">
        <v>19</v>
      </c>
      <c r="F135" s="181" t="s">
        <v>932</v>
      </c>
      <c r="G135" s="179"/>
      <c r="H135" s="182">
        <v>13.75</v>
      </c>
      <c r="I135" s="183"/>
      <c r="J135" s="179"/>
      <c r="K135" s="179"/>
      <c r="L135" s="184"/>
      <c r="M135" s="185"/>
      <c r="N135" s="186"/>
      <c r="O135" s="186"/>
      <c r="P135" s="186"/>
      <c r="Q135" s="186"/>
      <c r="R135" s="186"/>
      <c r="S135" s="186"/>
      <c r="T135" s="187"/>
      <c r="AT135" s="188" t="s">
        <v>190</v>
      </c>
      <c r="AU135" s="188" t="s">
        <v>72</v>
      </c>
      <c r="AV135" s="10" t="s">
        <v>81</v>
      </c>
      <c r="AW135" s="10" t="s">
        <v>33</v>
      </c>
      <c r="AX135" s="10" t="s">
        <v>79</v>
      </c>
      <c r="AY135" s="188" t="s">
        <v>184</v>
      </c>
    </row>
    <row r="136" spans="1:65" s="2" customFormat="1" ht="21.75" customHeight="1">
      <c r="A136" s="31"/>
      <c r="B136" s="32"/>
      <c r="C136" s="200" t="s">
        <v>293</v>
      </c>
      <c r="D136" s="200" t="s">
        <v>215</v>
      </c>
      <c r="E136" s="201" t="s">
        <v>230</v>
      </c>
      <c r="F136" s="202" t="s">
        <v>231</v>
      </c>
      <c r="G136" s="203" t="s">
        <v>225</v>
      </c>
      <c r="H136" s="204">
        <v>100</v>
      </c>
      <c r="I136" s="205"/>
      <c r="J136" s="206">
        <f>ROUND(I136*H136,2)</f>
        <v>0</v>
      </c>
      <c r="K136" s="202" t="s">
        <v>182</v>
      </c>
      <c r="L136" s="207"/>
      <c r="M136" s="208" t="s">
        <v>19</v>
      </c>
      <c r="N136" s="209" t="s">
        <v>43</v>
      </c>
      <c r="O136" s="61"/>
      <c r="P136" s="169">
        <f>O136*H136</f>
        <v>0</v>
      </c>
      <c r="Q136" s="169">
        <v>1.8000000000000001E-4</v>
      </c>
      <c r="R136" s="169">
        <f>Q136*H136</f>
        <v>1.8000000000000002E-2</v>
      </c>
      <c r="S136" s="169">
        <v>0</v>
      </c>
      <c r="T136" s="17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1" t="s">
        <v>410</v>
      </c>
      <c r="AT136" s="171" t="s">
        <v>215</v>
      </c>
      <c r="AU136" s="171" t="s">
        <v>72</v>
      </c>
      <c r="AY136" s="14" t="s">
        <v>184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79</v>
      </c>
      <c r="BK136" s="172">
        <f>ROUND(I136*H136,2)</f>
        <v>0</v>
      </c>
      <c r="BL136" s="14" t="s">
        <v>410</v>
      </c>
      <c r="BM136" s="171" t="s">
        <v>933</v>
      </c>
    </row>
    <row r="137" spans="1:65" s="2" customFormat="1">
      <c r="A137" s="31"/>
      <c r="B137" s="32"/>
      <c r="C137" s="33"/>
      <c r="D137" s="173" t="s">
        <v>186</v>
      </c>
      <c r="E137" s="33"/>
      <c r="F137" s="174" t="s">
        <v>231</v>
      </c>
      <c r="G137" s="33"/>
      <c r="H137" s="33"/>
      <c r="I137" s="112"/>
      <c r="J137" s="33"/>
      <c r="K137" s="33"/>
      <c r="L137" s="36"/>
      <c r="M137" s="175"/>
      <c r="N137" s="176"/>
      <c r="O137" s="61"/>
      <c r="P137" s="61"/>
      <c r="Q137" s="61"/>
      <c r="R137" s="61"/>
      <c r="S137" s="61"/>
      <c r="T137" s="62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186</v>
      </c>
      <c r="AU137" s="14" t="s">
        <v>72</v>
      </c>
    </row>
    <row r="138" spans="1:65" s="10" customFormat="1">
      <c r="B138" s="178"/>
      <c r="C138" s="179"/>
      <c r="D138" s="173" t="s">
        <v>190</v>
      </c>
      <c r="E138" s="180" t="s">
        <v>19</v>
      </c>
      <c r="F138" s="181" t="s">
        <v>934</v>
      </c>
      <c r="G138" s="179"/>
      <c r="H138" s="182">
        <v>100</v>
      </c>
      <c r="I138" s="183"/>
      <c r="J138" s="179"/>
      <c r="K138" s="179"/>
      <c r="L138" s="184"/>
      <c r="M138" s="185"/>
      <c r="N138" s="186"/>
      <c r="O138" s="186"/>
      <c r="P138" s="186"/>
      <c r="Q138" s="186"/>
      <c r="R138" s="186"/>
      <c r="S138" s="186"/>
      <c r="T138" s="187"/>
      <c r="AT138" s="188" t="s">
        <v>190</v>
      </c>
      <c r="AU138" s="188" t="s">
        <v>72</v>
      </c>
      <c r="AV138" s="10" t="s">
        <v>81</v>
      </c>
      <c r="AW138" s="10" t="s">
        <v>33</v>
      </c>
      <c r="AX138" s="10" t="s">
        <v>79</v>
      </c>
      <c r="AY138" s="188" t="s">
        <v>184</v>
      </c>
    </row>
    <row r="139" spans="1:65" s="2" customFormat="1" ht="21.75" customHeight="1">
      <c r="A139" s="31"/>
      <c r="B139" s="32"/>
      <c r="C139" s="200" t="s">
        <v>300</v>
      </c>
      <c r="D139" s="200" t="s">
        <v>215</v>
      </c>
      <c r="E139" s="201" t="s">
        <v>413</v>
      </c>
      <c r="F139" s="202" t="s">
        <v>414</v>
      </c>
      <c r="G139" s="203" t="s">
        <v>225</v>
      </c>
      <c r="H139" s="204">
        <v>614</v>
      </c>
      <c r="I139" s="205"/>
      <c r="J139" s="206">
        <f>ROUND(I139*H139,2)</f>
        <v>0</v>
      </c>
      <c r="K139" s="202" t="s">
        <v>182</v>
      </c>
      <c r="L139" s="207"/>
      <c r="M139" s="208" t="s">
        <v>19</v>
      </c>
      <c r="N139" s="209" t="s">
        <v>43</v>
      </c>
      <c r="O139" s="61"/>
      <c r="P139" s="169">
        <f>O139*H139</f>
        <v>0</v>
      </c>
      <c r="Q139" s="169">
        <v>9.0000000000000006E-5</v>
      </c>
      <c r="R139" s="169">
        <f>Q139*H139</f>
        <v>5.5260000000000004E-2</v>
      </c>
      <c r="S139" s="169">
        <v>0</v>
      </c>
      <c r="T139" s="170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1" t="s">
        <v>410</v>
      </c>
      <c r="AT139" s="171" t="s">
        <v>215</v>
      </c>
      <c r="AU139" s="171" t="s">
        <v>72</v>
      </c>
      <c r="AY139" s="14" t="s">
        <v>184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79</v>
      </c>
      <c r="BK139" s="172">
        <f>ROUND(I139*H139,2)</f>
        <v>0</v>
      </c>
      <c r="BL139" s="14" t="s">
        <v>410</v>
      </c>
      <c r="BM139" s="171" t="s">
        <v>935</v>
      </c>
    </row>
    <row r="140" spans="1:65" s="2" customFormat="1">
      <c r="A140" s="31"/>
      <c r="B140" s="32"/>
      <c r="C140" s="33"/>
      <c r="D140" s="173" t="s">
        <v>186</v>
      </c>
      <c r="E140" s="33"/>
      <c r="F140" s="174" t="s">
        <v>414</v>
      </c>
      <c r="G140" s="33"/>
      <c r="H140" s="33"/>
      <c r="I140" s="112"/>
      <c r="J140" s="33"/>
      <c r="K140" s="33"/>
      <c r="L140" s="36"/>
      <c r="M140" s="175"/>
      <c r="N140" s="176"/>
      <c r="O140" s="61"/>
      <c r="P140" s="61"/>
      <c r="Q140" s="61"/>
      <c r="R140" s="61"/>
      <c r="S140" s="61"/>
      <c r="T140" s="62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186</v>
      </c>
      <c r="AU140" s="14" t="s">
        <v>72</v>
      </c>
    </row>
    <row r="141" spans="1:65" s="10" customFormat="1">
      <c r="B141" s="178"/>
      <c r="C141" s="179"/>
      <c r="D141" s="173" t="s">
        <v>190</v>
      </c>
      <c r="E141" s="180" t="s">
        <v>19</v>
      </c>
      <c r="F141" s="181" t="s">
        <v>936</v>
      </c>
      <c r="G141" s="179"/>
      <c r="H141" s="182">
        <v>614</v>
      </c>
      <c r="I141" s="183"/>
      <c r="J141" s="179"/>
      <c r="K141" s="179"/>
      <c r="L141" s="184"/>
      <c r="M141" s="185"/>
      <c r="N141" s="186"/>
      <c r="O141" s="186"/>
      <c r="P141" s="186"/>
      <c r="Q141" s="186"/>
      <c r="R141" s="186"/>
      <c r="S141" s="186"/>
      <c r="T141" s="187"/>
      <c r="AT141" s="188" t="s">
        <v>190</v>
      </c>
      <c r="AU141" s="188" t="s">
        <v>72</v>
      </c>
      <c r="AV141" s="10" t="s">
        <v>81</v>
      </c>
      <c r="AW141" s="10" t="s">
        <v>33</v>
      </c>
      <c r="AX141" s="10" t="s">
        <v>79</v>
      </c>
      <c r="AY141" s="188" t="s">
        <v>184</v>
      </c>
    </row>
    <row r="142" spans="1:65" s="2" customFormat="1" ht="21.75" customHeight="1">
      <c r="A142" s="31"/>
      <c r="B142" s="32"/>
      <c r="C142" s="160" t="s">
        <v>306</v>
      </c>
      <c r="D142" s="160" t="s">
        <v>178</v>
      </c>
      <c r="E142" s="161" t="s">
        <v>422</v>
      </c>
      <c r="F142" s="162" t="s">
        <v>423</v>
      </c>
      <c r="G142" s="163" t="s">
        <v>236</v>
      </c>
      <c r="H142" s="164">
        <v>43.753</v>
      </c>
      <c r="I142" s="165"/>
      <c r="J142" s="166">
        <f>ROUND(I142*H142,2)</f>
        <v>0</v>
      </c>
      <c r="K142" s="162" t="s">
        <v>182</v>
      </c>
      <c r="L142" s="36"/>
      <c r="M142" s="167" t="s">
        <v>19</v>
      </c>
      <c r="N142" s="168" t="s">
        <v>43</v>
      </c>
      <c r="O142" s="61"/>
      <c r="P142" s="169">
        <f>O142*H142</f>
        <v>0</v>
      </c>
      <c r="Q142" s="169">
        <v>0</v>
      </c>
      <c r="R142" s="169">
        <f>Q142*H142</f>
        <v>0</v>
      </c>
      <c r="S142" s="169">
        <v>0</v>
      </c>
      <c r="T142" s="17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1" t="s">
        <v>183</v>
      </c>
      <c r="AT142" s="171" t="s">
        <v>178</v>
      </c>
      <c r="AU142" s="171" t="s">
        <v>72</v>
      </c>
      <c r="AY142" s="14" t="s">
        <v>184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79</v>
      </c>
      <c r="BK142" s="172">
        <f>ROUND(I142*H142,2)</f>
        <v>0</v>
      </c>
      <c r="BL142" s="14" t="s">
        <v>183</v>
      </c>
      <c r="BM142" s="171" t="s">
        <v>937</v>
      </c>
    </row>
    <row r="143" spans="1:65" s="2" customFormat="1" ht="39">
      <c r="A143" s="31"/>
      <c r="B143" s="32"/>
      <c r="C143" s="33"/>
      <c r="D143" s="173" t="s">
        <v>186</v>
      </c>
      <c r="E143" s="33"/>
      <c r="F143" s="174" t="s">
        <v>425</v>
      </c>
      <c r="G143" s="33"/>
      <c r="H143" s="33"/>
      <c r="I143" s="112"/>
      <c r="J143" s="33"/>
      <c r="K143" s="33"/>
      <c r="L143" s="36"/>
      <c r="M143" s="175"/>
      <c r="N143" s="176"/>
      <c r="O143" s="61"/>
      <c r="P143" s="61"/>
      <c r="Q143" s="61"/>
      <c r="R143" s="61"/>
      <c r="S143" s="61"/>
      <c r="T143" s="62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186</v>
      </c>
      <c r="AU143" s="14" t="s">
        <v>72</v>
      </c>
    </row>
    <row r="144" spans="1:65" s="2" customFormat="1" ht="48.75">
      <c r="A144" s="31"/>
      <c r="B144" s="32"/>
      <c r="C144" s="33"/>
      <c r="D144" s="173" t="s">
        <v>188</v>
      </c>
      <c r="E144" s="33"/>
      <c r="F144" s="177" t="s">
        <v>421</v>
      </c>
      <c r="G144" s="33"/>
      <c r="H144" s="33"/>
      <c r="I144" s="112"/>
      <c r="J144" s="33"/>
      <c r="K144" s="33"/>
      <c r="L144" s="36"/>
      <c r="M144" s="175"/>
      <c r="N144" s="176"/>
      <c r="O144" s="61"/>
      <c r="P144" s="61"/>
      <c r="Q144" s="61"/>
      <c r="R144" s="61"/>
      <c r="S144" s="61"/>
      <c r="T144" s="62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188</v>
      </c>
      <c r="AU144" s="14" t="s">
        <v>72</v>
      </c>
    </row>
    <row r="145" spans="1:65" s="2" customFormat="1" ht="21.75" customHeight="1">
      <c r="A145" s="31"/>
      <c r="B145" s="32"/>
      <c r="C145" s="160" t="s">
        <v>313</v>
      </c>
      <c r="D145" s="160" t="s">
        <v>178</v>
      </c>
      <c r="E145" s="161" t="s">
        <v>427</v>
      </c>
      <c r="F145" s="162" t="s">
        <v>428</v>
      </c>
      <c r="G145" s="163" t="s">
        <v>429</v>
      </c>
      <c r="H145" s="164">
        <v>2</v>
      </c>
      <c r="I145" s="165"/>
      <c r="J145" s="166">
        <f>ROUND(I145*H145,2)</f>
        <v>0</v>
      </c>
      <c r="K145" s="162" t="s">
        <v>182</v>
      </c>
      <c r="L145" s="36"/>
      <c r="M145" s="167" t="s">
        <v>19</v>
      </c>
      <c r="N145" s="168" t="s">
        <v>43</v>
      </c>
      <c r="O145" s="61"/>
      <c r="P145" s="169">
        <f>O145*H145</f>
        <v>0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1" t="s">
        <v>183</v>
      </c>
      <c r="AT145" s="171" t="s">
        <v>178</v>
      </c>
      <c r="AU145" s="171" t="s">
        <v>72</v>
      </c>
      <c r="AY145" s="14" t="s">
        <v>184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4" t="s">
        <v>79</v>
      </c>
      <c r="BK145" s="172">
        <f>ROUND(I145*H145,2)</f>
        <v>0</v>
      </c>
      <c r="BL145" s="14" t="s">
        <v>183</v>
      </c>
      <c r="BM145" s="171" t="s">
        <v>938</v>
      </c>
    </row>
    <row r="146" spans="1:65" s="2" customFormat="1" ht="19.5">
      <c r="A146" s="31"/>
      <c r="B146" s="32"/>
      <c r="C146" s="33"/>
      <c r="D146" s="173" t="s">
        <v>186</v>
      </c>
      <c r="E146" s="33"/>
      <c r="F146" s="174" t="s">
        <v>431</v>
      </c>
      <c r="G146" s="33"/>
      <c r="H146" s="33"/>
      <c r="I146" s="112"/>
      <c r="J146" s="33"/>
      <c r="K146" s="33"/>
      <c r="L146" s="36"/>
      <c r="M146" s="175"/>
      <c r="N146" s="176"/>
      <c r="O146" s="61"/>
      <c r="P146" s="61"/>
      <c r="Q146" s="61"/>
      <c r="R146" s="61"/>
      <c r="S146" s="61"/>
      <c r="T146" s="62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186</v>
      </c>
      <c r="AU146" s="14" t="s">
        <v>72</v>
      </c>
    </row>
    <row r="147" spans="1:65" s="2" customFormat="1" ht="29.25">
      <c r="A147" s="31"/>
      <c r="B147" s="32"/>
      <c r="C147" s="33"/>
      <c r="D147" s="173" t="s">
        <v>188</v>
      </c>
      <c r="E147" s="33"/>
      <c r="F147" s="177" t="s">
        <v>432</v>
      </c>
      <c r="G147" s="33"/>
      <c r="H147" s="33"/>
      <c r="I147" s="112"/>
      <c r="J147" s="33"/>
      <c r="K147" s="33"/>
      <c r="L147" s="36"/>
      <c r="M147" s="175"/>
      <c r="N147" s="176"/>
      <c r="O147" s="61"/>
      <c r="P147" s="61"/>
      <c r="Q147" s="61"/>
      <c r="R147" s="61"/>
      <c r="S147" s="61"/>
      <c r="T147" s="62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188</v>
      </c>
      <c r="AU147" s="14" t="s">
        <v>72</v>
      </c>
    </row>
    <row r="148" spans="1:65" s="2" customFormat="1" ht="21.75" customHeight="1">
      <c r="A148" s="31"/>
      <c r="B148" s="32"/>
      <c r="C148" s="200" t="s">
        <v>7</v>
      </c>
      <c r="D148" s="200" t="s">
        <v>215</v>
      </c>
      <c r="E148" s="201" t="s">
        <v>661</v>
      </c>
      <c r="F148" s="202" t="s">
        <v>662</v>
      </c>
      <c r="G148" s="203" t="s">
        <v>225</v>
      </c>
      <c r="H148" s="204">
        <v>2</v>
      </c>
      <c r="I148" s="205"/>
      <c r="J148" s="206">
        <f>ROUND(I148*H148,2)</f>
        <v>0</v>
      </c>
      <c r="K148" s="202" t="s">
        <v>182</v>
      </c>
      <c r="L148" s="207"/>
      <c r="M148" s="208" t="s">
        <v>19</v>
      </c>
      <c r="N148" s="209" t="s">
        <v>43</v>
      </c>
      <c r="O148" s="61"/>
      <c r="P148" s="169">
        <f>O148*H148</f>
        <v>0</v>
      </c>
      <c r="Q148" s="169">
        <v>3.2770000000000001E-2</v>
      </c>
      <c r="R148" s="169">
        <f>Q148*H148</f>
        <v>6.5540000000000001E-2</v>
      </c>
      <c r="S148" s="169">
        <v>0</v>
      </c>
      <c r="T148" s="17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1" t="s">
        <v>219</v>
      </c>
      <c r="AT148" s="171" t="s">
        <v>215</v>
      </c>
      <c r="AU148" s="171" t="s">
        <v>72</v>
      </c>
      <c r="AY148" s="14" t="s">
        <v>184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79</v>
      </c>
      <c r="BK148" s="172">
        <f>ROUND(I148*H148,2)</f>
        <v>0</v>
      </c>
      <c r="BL148" s="14" t="s">
        <v>183</v>
      </c>
      <c r="BM148" s="171" t="s">
        <v>939</v>
      </c>
    </row>
    <row r="149" spans="1:65" s="2" customFormat="1">
      <c r="A149" s="31"/>
      <c r="B149" s="32"/>
      <c r="C149" s="33"/>
      <c r="D149" s="173" t="s">
        <v>186</v>
      </c>
      <c r="E149" s="33"/>
      <c r="F149" s="174" t="s">
        <v>662</v>
      </c>
      <c r="G149" s="33"/>
      <c r="H149" s="33"/>
      <c r="I149" s="112"/>
      <c r="J149" s="33"/>
      <c r="K149" s="33"/>
      <c r="L149" s="36"/>
      <c r="M149" s="175"/>
      <c r="N149" s="176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186</v>
      </c>
      <c r="AU149" s="14" t="s">
        <v>72</v>
      </c>
    </row>
    <row r="150" spans="1:65" s="2" customFormat="1" ht="21.75" customHeight="1">
      <c r="A150" s="31"/>
      <c r="B150" s="32"/>
      <c r="C150" s="160" t="s">
        <v>325</v>
      </c>
      <c r="D150" s="160" t="s">
        <v>178</v>
      </c>
      <c r="E150" s="161" t="s">
        <v>455</v>
      </c>
      <c r="F150" s="162" t="s">
        <v>456</v>
      </c>
      <c r="G150" s="163" t="s">
        <v>225</v>
      </c>
      <c r="H150" s="164">
        <v>1</v>
      </c>
      <c r="I150" s="165"/>
      <c r="J150" s="166">
        <f>ROUND(I150*H150,2)</f>
        <v>0</v>
      </c>
      <c r="K150" s="162" t="s">
        <v>182</v>
      </c>
      <c r="L150" s="36"/>
      <c r="M150" s="167" t="s">
        <v>19</v>
      </c>
      <c r="N150" s="168" t="s">
        <v>43</v>
      </c>
      <c r="O150" s="61"/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1" t="s">
        <v>183</v>
      </c>
      <c r="AT150" s="171" t="s">
        <v>178</v>
      </c>
      <c r="AU150" s="171" t="s">
        <v>72</v>
      </c>
      <c r="AY150" s="14" t="s">
        <v>184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4" t="s">
        <v>79</v>
      </c>
      <c r="BK150" s="172">
        <f>ROUND(I150*H150,2)</f>
        <v>0</v>
      </c>
      <c r="BL150" s="14" t="s">
        <v>183</v>
      </c>
      <c r="BM150" s="171" t="s">
        <v>940</v>
      </c>
    </row>
    <row r="151" spans="1:65" s="2" customFormat="1" ht="29.25">
      <c r="A151" s="31"/>
      <c r="B151" s="32"/>
      <c r="C151" s="33"/>
      <c r="D151" s="173" t="s">
        <v>186</v>
      </c>
      <c r="E151" s="33"/>
      <c r="F151" s="174" t="s">
        <v>458</v>
      </c>
      <c r="G151" s="33"/>
      <c r="H151" s="33"/>
      <c r="I151" s="112"/>
      <c r="J151" s="33"/>
      <c r="K151" s="33"/>
      <c r="L151" s="36"/>
      <c r="M151" s="175"/>
      <c r="N151" s="176"/>
      <c r="O151" s="61"/>
      <c r="P151" s="61"/>
      <c r="Q151" s="61"/>
      <c r="R151" s="61"/>
      <c r="S151" s="61"/>
      <c r="T151" s="62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186</v>
      </c>
      <c r="AU151" s="14" t="s">
        <v>72</v>
      </c>
    </row>
    <row r="152" spans="1:65" s="2" customFormat="1" ht="29.25">
      <c r="A152" s="31"/>
      <c r="B152" s="32"/>
      <c r="C152" s="33"/>
      <c r="D152" s="173" t="s">
        <v>188</v>
      </c>
      <c r="E152" s="33"/>
      <c r="F152" s="177" t="s">
        <v>459</v>
      </c>
      <c r="G152" s="33"/>
      <c r="H152" s="33"/>
      <c r="I152" s="112"/>
      <c r="J152" s="33"/>
      <c r="K152" s="33"/>
      <c r="L152" s="36"/>
      <c r="M152" s="175"/>
      <c r="N152" s="176"/>
      <c r="O152" s="61"/>
      <c r="P152" s="61"/>
      <c r="Q152" s="61"/>
      <c r="R152" s="61"/>
      <c r="S152" s="61"/>
      <c r="T152" s="62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188</v>
      </c>
      <c r="AU152" s="14" t="s">
        <v>72</v>
      </c>
    </row>
    <row r="153" spans="1:65" s="2" customFormat="1" ht="21.75" customHeight="1">
      <c r="A153" s="31"/>
      <c r="B153" s="32"/>
      <c r="C153" s="160" t="s">
        <v>426</v>
      </c>
      <c r="D153" s="160" t="s">
        <v>178</v>
      </c>
      <c r="E153" s="161" t="s">
        <v>286</v>
      </c>
      <c r="F153" s="162" t="s">
        <v>287</v>
      </c>
      <c r="G153" s="163" t="s">
        <v>218</v>
      </c>
      <c r="H153" s="164">
        <v>4.1500000000000004</v>
      </c>
      <c r="I153" s="165"/>
      <c r="J153" s="166">
        <f>ROUND(I153*H153,2)</f>
        <v>0</v>
      </c>
      <c r="K153" s="162" t="s">
        <v>182</v>
      </c>
      <c r="L153" s="36"/>
      <c r="M153" s="167" t="s">
        <v>19</v>
      </c>
      <c r="N153" s="168" t="s">
        <v>43</v>
      </c>
      <c r="O153" s="61"/>
      <c r="P153" s="169">
        <f>O153*H153</f>
        <v>0</v>
      </c>
      <c r="Q153" s="169">
        <v>0</v>
      </c>
      <c r="R153" s="169">
        <f>Q153*H153</f>
        <v>0</v>
      </c>
      <c r="S153" s="169">
        <v>0</v>
      </c>
      <c r="T153" s="170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1" t="s">
        <v>288</v>
      </c>
      <c r="AT153" s="171" t="s">
        <v>178</v>
      </c>
      <c r="AU153" s="171" t="s">
        <v>72</v>
      </c>
      <c r="AY153" s="14" t="s">
        <v>184</v>
      </c>
      <c r="BE153" s="172">
        <f>IF(N153="základní",J153,0)</f>
        <v>0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4" t="s">
        <v>79</v>
      </c>
      <c r="BK153" s="172">
        <f>ROUND(I153*H153,2)</f>
        <v>0</v>
      </c>
      <c r="BL153" s="14" t="s">
        <v>288</v>
      </c>
      <c r="BM153" s="171" t="s">
        <v>941</v>
      </c>
    </row>
    <row r="154" spans="1:65" s="2" customFormat="1" ht="29.25">
      <c r="A154" s="31"/>
      <c r="B154" s="32"/>
      <c r="C154" s="33"/>
      <c r="D154" s="173" t="s">
        <v>186</v>
      </c>
      <c r="E154" s="33"/>
      <c r="F154" s="174" t="s">
        <v>290</v>
      </c>
      <c r="G154" s="33"/>
      <c r="H154" s="33"/>
      <c r="I154" s="112"/>
      <c r="J154" s="33"/>
      <c r="K154" s="33"/>
      <c r="L154" s="36"/>
      <c r="M154" s="175"/>
      <c r="N154" s="176"/>
      <c r="O154" s="61"/>
      <c r="P154" s="61"/>
      <c r="Q154" s="61"/>
      <c r="R154" s="61"/>
      <c r="S154" s="61"/>
      <c r="T154" s="62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186</v>
      </c>
      <c r="AU154" s="14" t="s">
        <v>72</v>
      </c>
    </row>
    <row r="155" spans="1:65" s="2" customFormat="1" ht="39">
      <c r="A155" s="31"/>
      <c r="B155" s="32"/>
      <c r="C155" s="33"/>
      <c r="D155" s="173" t="s">
        <v>188</v>
      </c>
      <c r="E155" s="33"/>
      <c r="F155" s="177" t="s">
        <v>291</v>
      </c>
      <c r="G155" s="33"/>
      <c r="H155" s="33"/>
      <c r="I155" s="112"/>
      <c r="J155" s="33"/>
      <c r="K155" s="33"/>
      <c r="L155" s="36"/>
      <c r="M155" s="175"/>
      <c r="N155" s="176"/>
      <c r="O155" s="61"/>
      <c r="P155" s="61"/>
      <c r="Q155" s="61"/>
      <c r="R155" s="61"/>
      <c r="S155" s="61"/>
      <c r="T155" s="62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188</v>
      </c>
      <c r="AU155" s="14" t="s">
        <v>72</v>
      </c>
    </row>
    <row r="156" spans="1:65" s="10" customFormat="1">
      <c r="B156" s="178"/>
      <c r="C156" s="179"/>
      <c r="D156" s="173" t="s">
        <v>190</v>
      </c>
      <c r="E156" s="180" t="s">
        <v>19</v>
      </c>
      <c r="F156" s="181" t="s">
        <v>942</v>
      </c>
      <c r="G156" s="179"/>
      <c r="H156" s="182">
        <v>4.1500000000000004</v>
      </c>
      <c r="I156" s="183"/>
      <c r="J156" s="179"/>
      <c r="K156" s="179"/>
      <c r="L156" s="184"/>
      <c r="M156" s="185"/>
      <c r="N156" s="186"/>
      <c r="O156" s="186"/>
      <c r="P156" s="186"/>
      <c r="Q156" s="186"/>
      <c r="R156" s="186"/>
      <c r="S156" s="186"/>
      <c r="T156" s="187"/>
      <c r="AT156" s="188" t="s">
        <v>190</v>
      </c>
      <c r="AU156" s="188" t="s">
        <v>72</v>
      </c>
      <c r="AV156" s="10" t="s">
        <v>81</v>
      </c>
      <c r="AW156" s="10" t="s">
        <v>33</v>
      </c>
      <c r="AX156" s="10" t="s">
        <v>79</v>
      </c>
      <c r="AY156" s="188" t="s">
        <v>184</v>
      </c>
    </row>
    <row r="157" spans="1:65" s="2" customFormat="1" ht="21.75" customHeight="1">
      <c r="A157" s="31"/>
      <c r="B157" s="32"/>
      <c r="C157" s="160" t="s">
        <v>433</v>
      </c>
      <c r="D157" s="160" t="s">
        <v>178</v>
      </c>
      <c r="E157" s="161" t="s">
        <v>307</v>
      </c>
      <c r="F157" s="162" t="s">
        <v>308</v>
      </c>
      <c r="G157" s="163" t="s">
        <v>218</v>
      </c>
      <c r="H157" s="164">
        <v>65.400000000000006</v>
      </c>
      <c r="I157" s="165"/>
      <c r="J157" s="166">
        <f>ROUND(I157*H157,2)</f>
        <v>0</v>
      </c>
      <c r="K157" s="162" t="s">
        <v>182</v>
      </c>
      <c r="L157" s="36"/>
      <c r="M157" s="167" t="s">
        <v>19</v>
      </c>
      <c r="N157" s="168" t="s">
        <v>43</v>
      </c>
      <c r="O157" s="61"/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1" t="s">
        <v>288</v>
      </c>
      <c r="AT157" s="171" t="s">
        <v>178</v>
      </c>
      <c r="AU157" s="171" t="s">
        <v>72</v>
      </c>
      <c r="AY157" s="14" t="s">
        <v>184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4" t="s">
        <v>79</v>
      </c>
      <c r="BK157" s="172">
        <f>ROUND(I157*H157,2)</f>
        <v>0</v>
      </c>
      <c r="BL157" s="14" t="s">
        <v>288</v>
      </c>
      <c r="BM157" s="171" t="s">
        <v>943</v>
      </c>
    </row>
    <row r="158" spans="1:65" s="2" customFormat="1" ht="29.25">
      <c r="A158" s="31"/>
      <c r="B158" s="32"/>
      <c r="C158" s="33"/>
      <c r="D158" s="173" t="s">
        <v>186</v>
      </c>
      <c r="E158" s="33"/>
      <c r="F158" s="174" t="s">
        <v>310</v>
      </c>
      <c r="G158" s="33"/>
      <c r="H158" s="33"/>
      <c r="I158" s="112"/>
      <c r="J158" s="33"/>
      <c r="K158" s="33"/>
      <c r="L158" s="36"/>
      <c r="M158" s="175"/>
      <c r="N158" s="176"/>
      <c r="O158" s="61"/>
      <c r="P158" s="61"/>
      <c r="Q158" s="61"/>
      <c r="R158" s="61"/>
      <c r="S158" s="61"/>
      <c r="T158" s="62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186</v>
      </c>
      <c r="AU158" s="14" t="s">
        <v>72</v>
      </c>
    </row>
    <row r="159" spans="1:65" s="2" customFormat="1" ht="39">
      <c r="A159" s="31"/>
      <c r="B159" s="32"/>
      <c r="C159" s="33"/>
      <c r="D159" s="173" t="s">
        <v>188</v>
      </c>
      <c r="E159" s="33"/>
      <c r="F159" s="177" t="s">
        <v>311</v>
      </c>
      <c r="G159" s="33"/>
      <c r="H159" s="33"/>
      <c r="I159" s="112"/>
      <c r="J159" s="33"/>
      <c r="K159" s="33"/>
      <c r="L159" s="36"/>
      <c r="M159" s="175"/>
      <c r="N159" s="176"/>
      <c r="O159" s="61"/>
      <c r="P159" s="61"/>
      <c r="Q159" s="61"/>
      <c r="R159" s="61"/>
      <c r="S159" s="61"/>
      <c r="T159" s="62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188</v>
      </c>
      <c r="AU159" s="14" t="s">
        <v>72</v>
      </c>
    </row>
    <row r="160" spans="1:65" s="10" customFormat="1">
      <c r="B160" s="178"/>
      <c r="C160" s="179"/>
      <c r="D160" s="173" t="s">
        <v>190</v>
      </c>
      <c r="E160" s="180" t="s">
        <v>19</v>
      </c>
      <c r="F160" s="181" t="s">
        <v>944</v>
      </c>
      <c r="G160" s="179"/>
      <c r="H160" s="182">
        <v>65.400000000000006</v>
      </c>
      <c r="I160" s="183"/>
      <c r="J160" s="179"/>
      <c r="K160" s="179"/>
      <c r="L160" s="184"/>
      <c r="M160" s="185"/>
      <c r="N160" s="186"/>
      <c r="O160" s="186"/>
      <c r="P160" s="186"/>
      <c r="Q160" s="186"/>
      <c r="R160" s="186"/>
      <c r="S160" s="186"/>
      <c r="T160" s="187"/>
      <c r="AT160" s="188" t="s">
        <v>190</v>
      </c>
      <c r="AU160" s="188" t="s">
        <v>72</v>
      </c>
      <c r="AV160" s="10" t="s">
        <v>81</v>
      </c>
      <c r="AW160" s="10" t="s">
        <v>33</v>
      </c>
      <c r="AX160" s="10" t="s">
        <v>79</v>
      </c>
      <c r="AY160" s="188" t="s">
        <v>184</v>
      </c>
    </row>
    <row r="161" spans="1:65" s="2" customFormat="1" ht="21.75" customHeight="1">
      <c r="A161" s="31"/>
      <c r="B161" s="32"/>
      <c r="C161" s="160" t="s">
        <v>437</v>
      </c>
      <c r="D161" s="160" t="s">
        <v>178</v>
      </c>
      <c r="E161" s="161" t="s">
        <v>314</v>
      </c>
      <c r="F161" s="162" t="s">
        <v>315</v>
      </c>
      <c r="G161" s="163" t="s">
        <v>218</v>
      </c>
      <c r="H161" s="164">
        <v>4.1500000000000004</v>
      </c>
      <c r="I161" s="165"/>
      <c r="J161" s="166">
        <f>ROUND(I161*H161,2)</f>
        <v>0</v>
      </c>
      <c r="K161" s="162" t="s">
        <v>182</v>
      </c>
      <c r="L161" s="36"/>
      <c r="M161" s="167" t="s">
        <v>19</v>
      </c>
      <c r="N161" s="168" t="s">
        <v>43</v>
      </c>
      <c r="O161" s="61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1" t="s">
        <v>288</v>
      </c>
      <c r="AT161" s="171" t="s">
        <v>178</v>
      </c>
      <c r="AU161" s="171" t="s">
        <v>72</v>
      </c>
      <c r="AY161" s="14" t="s">
        <v>184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4" t="s">
        <v>79</v>
      </c>
      <c r="BK161" s="172">
        <f>ROUND(I161*H161,2)</f>
        <v>0</v>
      </c>
      <c r="BL161" s="14" t="s">
        <v>288</v>
      </c>
      <c r="BM161" s="171" t="s">
        <v>945</v>
      </c>
    </row>
    <row r="162" spans="1:65" s="2" customFormat="1" ht="29.25">
      <c r="A162" s="31"/>
      <c r="B162" s="32"/>
      <c r="C162" s="33"/>
      <c r="D162" s="173" t="s">
        <v>186</v>
      </c>
      <c r="E162" s="33"/>
      <c r="F162" s="174" t="s">
        <v>317</v>
      </c>
      <c r="G162" s="33"/>
      <c r="H162" s="33"/>
      <c r="I162" s="112"/>
      <c r="J162" s="33"/>
      <c r="K162" s="33"/>
      <c r="L162" s="36"/>
      <c r="M162" s="175"/>
      <c r="N162" s="176"/>
      <c r="O162" s="61"/>
      <c r="P162" s="61"/>
      <c r="Q162" s="61"/>
      <c r="R162" s="61"/>
      <c r="S162" s="61"/>
      <c r="T162" s="62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186</v>
      </c>
      <c r="AU162" s="14" t="s">
        <v>72</v>
      </c>
    </row>
    <row r="163" spans="1:65" s="2" customFormat="1" ht="39">
      <c r="A163" s="31"/>
      <c r="B163" s="32"/>
      <c r="C163" s="33"/>
      <c r="D163" s="173" t="s">
        <v>188</v>
      </c>
      <c r="E163" s="33"/>
      <c r="F163" s="177" t="s">
        <v>311</v>
      </c>
      <c r="G163" s="33"/>
      <c r="H163" s="33"/>
      <c r="I163" s="112"/>
      <c r="J163" s="33"/>
      <c r="K163" s="33"/>
      <c r="L163" s="36"/>
      <c r="M163" s="175"/>
      <c r="N163" s="176"/>
      <c r="O163" s="61"/>
      <c r="P163" s="61"/>
      <c r="Q163" s="61"/>
      <c r="R163" s="61"/>
      <c r="S163" s="61"/>
      <c r="T163" s="62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188</v>
      </c>
      <c r="AU163" s="14" t="s">
        <v>72</v>
      </c>
    </row>
    <row r="164" spans="1:65" s="10" customFormat="1">
      <c r="B164" s="178"/>
      <c r="C164" s="179"/>
      <c r="D164" s="173" t="s">
        <v>190</v>
      </c>
      <c r="E164" s="180" t="s">
        <v>19</v>
      </c>
      <c r="F164" s="181" t="s">
        <v>942</v>
      </c>
      <c r="G164" s="179"/>
      <c r="H164" s="182">
        <v>4.1500000000000004</v>
      </c>
      <c r="I164" s="183"/>
      <c r="J164" s="179"/>
      <c r="K164" s="179"/>
      <c r="L164" s="184"/>
      <c r="M164" s="185"/>
      <c r="N164" s="186"/>
      <c r="O164" s="186"/>
      <c r="P164" s="186"/>
      <c r="Q164" s="186"/>
      <c r="R164" s="186"/>
      <c r="S164" s="186"/>
      <c r="T164" s="187"/>
      <c r="AT164" s="188" t="s">
        <v>190</v>
      </c>
      <c r="AU164" s="188" t="s">
        <v>72</v>
      </c>
      <c r="AV164" s="10" t="s">
        <v>81</v>
      </c>
      <c r="AW164" s="10" t="s">
        <v>33</v>
      </c>
      <c r="AX164" s="10" t="s">
        <v>79</v>
      </c>
      <c r="AY164" s="188" t="s">
        <v>184</v>
      </c>
    </row>
    <row r="165" spans="1:65" s="2" customFormat="1" ht="21.75" customHeight="1">
      <c r="A165" s="31"/>
      <c r="B165" s="32"/>
      <c r="C165" s="160" t="s">
        <v>444</v>
      </c>
      <c r="D165" s="160" t="s">
        <v>178</v>
      </c>
      <c r="E165" s="161" t="s">
        <v>319</v>
      </c>
      <c r="F165" s="162" t="s">
        <v>320</v>
      </c>
      <c r="G165" s="163" t="s">
        <v>218</v>
      </c>
      <c r="H165" s="164">
        <v>65.400000000000006</v>
      </c>
      <c r="I165" s="165"/>
      <c r="J165" s="166">
        <f>ROUND(I165*H165,2)</f>
        <v>0</v>
      </c>
      <c r="K165" s="162" t="s">
        <v>182</v>
      </c>
      <c r="L165" s="36"/>
      <c r="M165" s="167" t="s">
        <v>19</v>
      </c>
      <c r="N165" s="168" t="s">
        <v>43</v>
      </c>
      <c r="O165" s="61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1" t="s">
        <v>288</v>
      </c>
      <c r="AT165" s="171" t="s">
        <v>178</v>
      </c>
      <c r="AU165" s="171" t="s">
        <v>72</v>
      </c>
      <c r="AY165" s="14" t="s">
        <v>184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79</v>
      </c>
      <c r="BK165" s="172">
        <f>ROUND(I165*H165,2)</f>
        <v>0</v>
      </c>
      <c r="BL165" s="14" t="s">
        <v>288</v>
      </c>
      <c r="BM165" s="171" t="s">
        <v>946</v>
      </c>
    </row>
    <row r="166" spans="1:65" s="2" customFormat="1" ht="68.25">
      <c r="A166" s="31"/>
      <c r="B166" s="32"/>
      <c r="C166" s="33"/>
      <c r="D166" s="173" t="s">
        <v>186</v>
      </c>
      <c r="E166" s="33"/>
      <c r="F166" s="174" t="s">
        <v>322</v>
      </c>
      <c r="G166" s="33"/>
      <c r="H166" s="33"/>
      <c r="I166" s="112"/>
      <c r="J166" s="33"/>
      <c r="K166" s="33"/>
      <c r="L166" s="36"/>
      <c r="M166" s="175"/>
      <c r="N166" s="176"/>
      <c r="O166" s="61"/>
      <c r="P166" s="61"/>
      <c r="Q166" s="61"/>
      <c r="R166" s="61"/>
      <c r="S166" s="61"/>
      <c r="T166" s="62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186</v>
      </c>
      <c r="AU166" s="14" t="s">
        <v>72</v>
      </c>
    </row>
    <row r="167" spans="1:65" s="2" customFormat="1" ht="68.25">
      <c r="A167" s="31"/>
      <c r="B167" s="32"/>
      <c r="C167" s="33"/>
      <c r="D167" s="173" t="s">
        <v>188</v>
      </c>
      <c r="E167" s="33"/>
      <c r="F167" s="177" t="s">
        <v>323</v>
      </c>
      <c r="G167" s="33"/>
      <c r="H167" s="33"/>
      <c r="I167" s="112"/>
      <c r="J167" s="33"/>
      <c r="K167" s="33"/>
      <c r="L167" s="36"/>
      <c r="M167" s="175"/>
      <c r="N167" s="176"/>
      <c r="O167" s="61"/>
      <c r="P167" s="61"/>
      <c r="Q167" s="61"/>
      <c r="R167" s="61"/>
      <c r="S167" s="61"/>
      <c r="T167" s="62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188</v>
      </c>
      <c r="AU167" s="14" t="s">
        <v>72</v>
      </c>
    </row>
    <row r="168" spans="1:65" s="10" customFormat="1">
      <c r="B168" s="178"/>
      <c r="C168" s="179"/>
      <c r="D168" s="173" t="s">
        <v>190</v>
      </c>
      <c r="E168" s="180" t="s">
        <v>19</v>
      </c>
      <c r="F168" s="181" t="s">
        <v>944</v>
      </c>
      <c r="G168" s="179"/>
      <c r="H168" s="182">
        <v>65.400000000000006</v>
      </c>
      <c r="I168" s="183"/>
      <c r="J168" s="179"/>
      <c r="K168" s="179"/>
      <c r="L168" s="184"/>
      <c r="M168" s="185"/>
      <c r="N168" s="186"/>
      <c r="O168" s="186"/>
      <c r="P168" s="186"/>
      <c r="Q168" s="186"/>
      <c r="R168" s="186"/>
      <c r="S168" s="186"/>
      <c r="T168" s="187"/>
      <c r="AT168" s="188" t="s">
        <v>190</v>
      </c>
      <c r="AU168" s="188" t="s">
        <v>72</v>
      </c>
      <c r="AV168" s="10" t="s">
        <v>81</v>
      </c>
      <c r="AW168" s="10" t="s">
        <v>33</v>
      </c>
      <c r="AX168" s="10" t="s">
        <v>79</v>
      </c>
      <c r="AY168" s="188" t="s">
        <v>184</v>
      </c>
    </row>
    <row r="169" spans="1:65" s="2" customFormat="1" ht="21.75" customHeight="1">
      <c r="A169" s="31"/>
      <c r="B169" s="32"/>
      <c r="C169" s="160" t="s">
        <v>448</v>
      </c>
      <c r="D169" s="160" t="s">
        <v>178</v>
      </c>
      <c r="E169" s="161" t="s">
        <v>473</v>
      </c>
      <c r="F169" s="162" t="s">
        <v>474</v>
      </c>
      <c r="G169" s="163" t="s">
        <v>218</v>
      </c>
      <c r="H169" s="164">
        <v>44.399000000000001</v>
      </c>
      <c r="I169" s="165"/>
      <c r="J169" s="166">
        <f>ROUND(I169*H169,2)</f>
        <v>0</v>
      </c>
      <c r="K169" s="162" t="s">
        <v>182</v>
      </c>
      <c r="L169" s="36"/>
      <c r="M169" s="167" t="s">
        <v>19</v>
      </c>
      <c r="N169" s="168" t="s">
        <v>43</v>
      </c>
      <c r="O169" s="61"/>
      <c r="P169" s="169">
        <f>O169*H169</f>
        <v>0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1" t="s">
        <v>288</v>
      </c>
      <c r="AT169" s="171" t="s">
        <v>178</v>
      </c>
      <c r="AU169" s="171" t="s">
        <v>72</v>
      </c>
      <c r="AY169" s="14" t="s">
        <v>184</v>
      </c>
      <c r="BE169" s="172">
        <f>IF(N169="základní",J169,0)</f>
        <v>0</v>
      </c>
      <c r="BF169" s="172">
        <f>IF(N169="snížená",J169,0)</f>
        <v>0</v>
      </c>
      <c r="BG169" s="172">
        <f>IF(N169="zákl. přenesená",J169,0)</f>
        <v>0</v>
      </c>
      <c r="BH169" s="172">
        <f>IF(N169="sníž. přenesená",J169,0)</f>
        <v>0</v>
      </c>
      <c r="BI169" s="172">
        <f>IF(N169="nulová",J169,0)</f>
        <v>0</v>
      </c>
      <c r="BJ169" s="14" t="s">
        <v>79</v>
      </c>
      <c r="BK169" s="172">
        <f>ROUND(I169*H169,2)</f>
        <v>0</v>
      </c>
      <c r="BL169" s="14" t="s">
        <v>288</v>
      </c>
      <c r="BM169" s="171" t="s">
        <v>947</v>
      </c>
    </row>
    <row r="170" spans="1:65" s="2" customFormat="1" ht="68.25">
      <c r="A170" s="31"/>
      <c r="B170" s="32"/>
      <c r="C170" s="33"/>
      <c r="D170" s="173" t="s">
        <v>186</v>
      </c>
      <c r="E170" s="33"/>
      <c r="F170" s="174" t="s">
        <v>476</v>
      </c>
      <c r="G170" s="33"/>
      <c r="H170" s="33"/>
      <c r="I170" s="112"/>
      <c r="J170" s="33"/>
      <c r="K170" s="33"/>
      <c r="L170" s="36"/>
      <c r="M170" s="175"/>
      <c r="N170" s="176"/>
      <c r="O170" s="61"/>
      <c r="P170" s="61"/>
      <c r="Q170" s="61"/>
      <c r="R170" s="61"/>
      <c r="S170" s="61"/>
      <c r="T170" s="62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186</v>
      </c>
      <c r="AU170" s="14" t="s">
        <v>72</v>
      </c>
    </row>
    <row r="171" spans="1:65" s="2" customFormat="1" ht="68.25">
      <c r="A171" s="31"/>
      <c r="B171" s="32"/>
      <c r="C171" s="33"/>
      <c r="D171" s="173" t="s">
        <v>188</v>
      </c>
      <c r="E171" s="33"/>
      <c r="F171" s="177" t="s">
        <v>323</v>
      </c>
      <c r="G171" s="33"/>
      <c r="H171" s="33"/>
      <c r="I171" s="112"/>
      <c r="J171" s="33"/>
      <c r="K171" s="33"/>
      <c r="L171" s="36"/>
      <c r="M171" s="175"/>
      <c r="N171" s="176"/>
      <c r="O171" s="61"/>
      <c r="P171" s="61"/>
      <c r="Q171" s="61"/>
      <c r="R171" s="61"/>
      <c r="S171" s="61"/>
      <c r="T171" s="62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188</v>
      </c>
      <c r="AU171" s="14" t="s">
        <v>72</v>
      </c>
    </row>
    <row r="172" spans="1:65" s="10" customFormat="1">
      <c r="B172" s="178"/>
      <c r="C172" s="179"/>
      <c r="D172" s="173" t="s">
        <v>190</v>
      </c>
      <c r="E172" s="180" t="s">
        <v>19</v>
      </c>
      <c r="F172" s="181" t="s">
        <v>948</v>
      </c>
      <c r="G172" s="179"/>
      <c r="H172" s="182">
        <v>44.399000000000001</v>
      </c>
      <c r="I172" s="183"/>
      <c r="J172" s="179"/>
      <c r="K172" s="179"/>
      <c r="L172" s="184"/>
      <c r="M172" s="185"/>
      <c r="N172" s="186"/>
      <c r="O172" s="186"/>
      <c r="P172" s="186"/>
      <c r="Q172" s="186"/>
      <c r="R172" s="186"/>
      <c r="S172" s="186"/>
      <c r="T172" s="187"/>
      <c r="AT172" s="188" t="s">
        <v>190</v>
      </c>
      <c r="AU172" s="188" t="s">
        <v>72</v>
      </c>
      <c r="AV172" s="10" t="s">
        <v>81</v>
      </c>
      <c r="AW172" s="10" t="s">
        <v>33</v>
      </c>
      <c r="AX172" s="10" t="s">
        <v>79</v>
      </c>
      <c r="AY172" s="188" t="s">
        <v>184</v>
      </c>
    </row>
    <row r="173" spans="1:65" s="2" customFormat="1" ht="33" customHeight="1">
      <c r="A173" s="31"/>
      <c r="B173" s="32"/>
      <c r="C173" s="160" t="s">
        <v>454</v>
      </c>
      <c r="D173" s="160" t="s">
        <v>178</v>
      </c>
      <c r="E173" s="161" t="s">
        <v>479</v>
      </c>
      <c r="F173" s="162" t="s">
        <v>480</v>
      </c>
      <c r="G173" s="163" t="s">
        <v>218</v>
      </c>
      <c r="H173" s="164">
        <v>4.1500000000000004</v>
      </c>
      <c r="I173" s="165"/>
      <c r="J173" s="166">
        <f>ROUND(I173*H173,2)</f>
        <v>0</v>
      </c>
      <c r="K173" s="162" t="s">
        <v>182</v>
      </c>
      <c r="L173" s="36"/>
      <c r="M173" s="167" t="s">
        <v>19</v>
      </c>
      <c r="N173" s="168" t="s">
        <v>43</v>
      </c>
      <c r="O173" s="61"/>
      <c r="P173" s="169">
        <f>O173*H173</f>
        <v>0</v>
      </c>
      <c r="Q173" s="169">
        <v>0</v>
      </c>
      <c r="R173" s="169">
        <f>Q173*H173</f>
        <v>0</v>
      </c>
      <c r="S173" s="169">
        <v>0</v>
      </c>
      <c r="T173" s="170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1" t="s">
        <v>288</v>
      </c>
      <c r="AT173" s="171" t="s">
        <v>178</v>
      </c>
      <c r="AU173" s="171" t="s">
        <v>72</v>
      </c>
      <c r="AY173" s="14" t="s">
        <v>184</v>
      </c>
      <c r="BE173" s="172">
        <f>IF(N173="základní",J173,0)</f>
        <v>0</v>
      </c>
      <c r="BF173" s="172">
        <f>IF(N173="snížená",J173,0)</f>
        <v>0</v>
      </c>
      <c r="BG173" s="172">
        <f>IF(N173="zákl. přenesená",J173,0)</f>
        <v>0</v>
      </c>
      <c r="BH173" s="172">
        <f>IF(N173="sníž. přenesená",J173,0)</f>
        <v>0</v>
      </c>
      <c r="BI173" s="172">
        <f>IF(N173="nulová",J173,0)</f>
        <v>0</v>
      </c>
      <c r="BJ173" s="14" t="s">
        <v>79</v>
      </c>
      <c r="BK173" s="172">
        <f>ROUND(I173*H173,2)</f>
        <v>0</v>
      </c>
      <c r="BL173" s="14" t="s">
        <v>288</v>
      </c>
      <c r="BM173" s="171" t="s">
        <v>949</v>
      </c>
    </row>
    <row r="174" spans="1:65" s="2" customFormat="1" ht="68.25">
      <c r="A174" s="31"/>
      <c r="B174" s="32"/>
      <c r="C174" s="33"/>
      <c r="D174" s="173" t="s">
        <v>186</v>
      </c>
      <c r="E174" s="33"/>
      <c r="F174" s="174" t="s">
        <v>482</v>
      </c>
      <c r="G174" s="33"/>
      <c r="H174" s="33"/>
      <c r="I174" s="112"/>
      <c r="J174" s="33"/>
      <c r="K174" s="33"/>
      <c r="L174" s="36"/>
      <c r="M174" s="175"/>
      <c r="N174" s="176"/>
      <c r="O174" s="61"/>
      <c r="P174" s="61"/>
      <c r="Q174" s="61"/>
      <c r="R174" s="61"/>
      <c r="S174" s="61"/>
      <c r="T174" s="62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186</v>
      </c>
      <c r="AU174" s="14" t="s">
        <v>72</v>
      </c>
    </row>
    <row r="175" spans="1:65" s="2" customFormat="1" ht="68.25">
      <c r="A175" s="31"/>
      <c r="B175" s="32"/>
      <c r="C175" s="33"/>
      <c r="D175" s="173" t="s">
        <v>188</v>
      </c>
      <c r="E175" s="33"/>
      <c r="F175" s="177" t="s">
        <v>323</v>
      </c>
      <c r="G175" s="33"/>
      <c r="H175" s="33"/>
      <c r="I175" s="112"/>
      <c r="J175" s="33"/>
      <c r="K175" s="33"/>
      <c r="L175" s="36"/>
      <c r="M175" s="175"/>
      <c r="N175" s="176"/>
      <c r="O175" s="61"/>
      <c r="P175" s="61"/>
      <c r="Q175" s="61"/>
      <c r="R175" s="61"/>
      <c r="S175" s="61"/>
      <c r="T175" s="62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188</v>
      </c>
      <c r="AU175" s="14" t="s">
        <v>72</v>
      </c>
    </row>
    <row r="176" spans="1:65" s="10" customFormat="1">
      <c r="B176" s="178"/>
      <c r="C176" s="179"/>
      <c r="D176" s="173" t="s">
        <v>190</v>
      </c>
      <c r="E176" s="180" t="s">
        <v>19</v>
      </c>
      <c r="F176" s="181" t="s">
        <v>950</v>
      </c>
      <c r="G176" s="179"/>
      <c r="H176" s="182">
        <v>4.1500000000000004</v>
      </c>
      <c r="I176" s="183"/>
      <c r="J176" s="179"/>
      <c r="K176" s="179"/>
      <c r="L176" s="184"/>
      <c r="M176" s="185"/>
      <c r="N176" s="186"/>
      <c r="O176" s="186"/>
      <c r="P176" s="186"/>
      <c r="Q176" s="186"/>
      <c r="R176" s="186"/>
      <c r="S176" s="186"/>
      <c r="T176" s="187"/>
      <c r="AT176" s="188" t="s">
        <v>190</v>
      </c>
      <c r="AU176" s="188" t="s">
        <v>72</v>
      </c>
      <c r="AV176" s="10" t="s">
        <v>81</v>
      </c>
      <c r="AW176" s="10" t="s">
        <v>33</v>
      </c>
      <c r="AX176" s="10" t="s">
        <v>79</v>
      </c>
      <c r="AY176" s="188" t="s">
        <v>184</v>
      </c>
    </row>
    <row r="177" spans="1:65" s="2" customFormat="1" ht="21.75" customHeight="1">
      <c r="A177" s="31"/>
      <c r="B177" s="32"/>
      <c r="C177" s="160" t="s">
        <v>460</v>
      </c>
      <c r="D177" s="160" t="s">
        <v>178</v>
      </c>
      <c r="E177" s="161" t="s">
        <v>485</v>
      </c>
      <c r="F177" s="162" t="s">
        <v>486</v>
      </c>
      <c r="G177" s="163" t="s">
        <v>218</v>
      </c>
      <c r="H177" s="164">
        <v>0.7</v>
      </c>
      <c r="I177" s="165"/>
      <c r="J177" s="166">
        <f>ROUND(I177*H177,2)</f>
        <v>0</v>
      </c>
      <c r="K177" s="162" t="s">
        <v>182</v>
      </c>
      <c r="L177" s="36"/>
      <c r="M177" s="167" t="s">
        <v>19</v>
      </c>
      <c r="N177" s="168" t="s">
        <v>43</v>
      </c>
      <c r="O177" s="61"/>
      <c r="P177" s="169">
        <f>O177*H177</f>
        <v>0</v>
      </c>
      <c r="Q177" s="169">
        <v>0</v>
      </c>
      <c r="R177" s="169">
        <f>Q177*H177</f>
        <v>0</v>
      </c>
      <c r="S177" s="169">
        <v>0</v>
      </c>
      <c r="T177" s="170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71" t="s">
        <v>288</v>
      </c>
      <c r="AT177" s="171" t="s">
        <v>178</v>
      </c>
      <c r="AU177" s="171" t="s">
        <v>72</v>
      </c>
      <c r="AY177" s="14" t="s">
        <v>184</v>
      </c>
      <c r="BE177" s="172">
        <f>IF(N177="základní",J177,0)</f>
        <v>0</v>
      </c>
      <c r="BF177" s="172">
        <f>IF(N177="snížená",J177,0)</f>
        <v>0</v>
      </c>
      <c r="BG177" s="172">
        <f>IF(N177="zákl. přenesená",J177,0)</f>
        <v>0</v>
      </c>
      <c r="BH177" s="172">
        <f>IF(N177="sníž. přenesená",J177,0)</f>
        <v>0</v>
      </c>
      <c r="BI177" s="172">
        <f>IF(N177="nulová",J177,0)</f>
        <v>0</v>
      </c>
      <c r="BJ177" s="14" t="s">
        <v>79</v>
      </c>
      <c r="BK177" s="172">
        <f>ROUND(I177*H177,2)</f>
        <v>0</v>
      </c>
      <c r="BL177" s="14" t="s">
        <v>288</v>
      </c>
      <c r="BM177" s="171" t="s">
        <v>951</v>
      </c>
    </row>
    <row r="178" spans="1:65" s="2" customFormat="1" ht="68.25">
      <c r="A178" s="31"/>
      <c r="B178" s="32"/>
      <c r="C178" s="33"/>
      <c r="D178" s="173" t="s">
        <v>186</v>
      </c>
      <c r="E178" s="33"/>
      <c r="F178" s="174" t="s">
        <v>488</v>
      </c>
      <c r="G178" s="33"/>
      <c r="H178" s="33"/>
      <c r="I178" s="112"/>
      <c r="J178" s="33"/>
      <c r="K178" s="33"/>
      <c r="L178" s="36"/>
      <c r="M178" s="175"/>
      <c r="N178" s="176"/>
      <c r="O178" s="61"/>
      <c r="P178" s="61"/>
      <c r="Q178" s="61"/>
      <c r="R178" s="61"/>
      <c r="S178" s="61"/>
      <c r="T178" s="62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186</v>
      </c>
      <c r="AU178" s="14" t="s">
        <v>72</v>
      </c>
    </row>
    <row r="179" spans="1:65" s="2" customFormat="1" ht="68.25">
      <c r="A179" s="31"/>
      <c r="B179" s="32"/>
      <c r="C179" s="33"/>
      <c r="D179" s="173" t="s">
        <v>188</v>
      </c>
      <c r="E179" s="33"/>
      <c r="F179" s="177" t="s">
        <v>323</v>
      </c>
      <c r="G179" s="33"/>
      <c r="H179" s="33"/>
      <c r="I179" s="112"/>
      <c r="J179" s="33"/>
      <c r="K179" s="33"/>
      <c r="L179" s="36"/>
      <c r="M179" s="175"/>
      <c r="N179" s="176"/>
      <c r="O179" s="61"/>
      <c r="P179" s="61"/>
      <c r="Q179" s="61"/>
      <c r="R179" s="61"/>
      <c r="S179" s="61"/>
      <c r="T179" s="62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188</v>
      </c>
      <c r="AU179" s="14" t="s">
        <v>72</v>
      </c>
    </row>
    <row r="180" spans="1:65" s="10" customFormat="1">
      <c r="B180" s="178"/>
      <c r="C180" s="179"/>
      <c r="D180" s="173" t="s">
        <v>190</v>
      </c>
      <c r="E180" s="180" t="s">
        <v>19</v>
      </c>
      <c r="F180" s="181" t="s">
        <v>952</v>
      </c>
      <c r="G180" s="179"/>
      <c r="H180" s="182">
        <v>0.7</v>
      </c>
      <c r="I180" s="183"/>
      <c r="J180" s="179"/>
      <c r="K180" s="179"/>
      <c r="L180" s="184"/>
      <c r="M180" s="210"/>
      <c r="N180" s="211"/>
      <c r="O180" s="211"/>
      <c r="P180" s="211"/>
      <c r="Q180" s="211"/>
      <c r="R180" s="211"/>
      <c r="S180" s="211"/>
      <c r="T180" s="212"/>
      <c r="AT180" s="188" t="s">
        <v>190</v>
      </c>
      <c r="AU180" s="188" t="s">
        <v>72</v>
      </c>
      <c r="AV180" s="10" t="s">
        <v>81</v>
      </c>
      <c r="AW180" s="10" t="s">
        <v>33</v>
      </c>
      <c r="AX180" s="10" t="s">
        <v>79</v>
      </c>
      <c r="AY180" s="188" t="s">
        <v>184</v>
      </c>
    </row>
    <row r="181" spans="1:65" s="2" customFormat="1" ht="6.95" customHeight="1">
      <c r="A181" s="31"/>
      <c r="B181" s="44"/>
      <c r="C181" s="45"/>
      <c r="D181" s="45"/>
      <c r="E181" s="45"/>
      <c r="F181" s="45"/>
      <c r="G181" s="45"/>
      <c r="H181" s="45"/>
      <c r="I181" s="139"/>
      <c r="J181" s="45"/>
      <c r="K181" s="45"/>
      <c r="L181" s="36"/>
      <c r="M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</row>
  </sheetData>
  <sheetProtection algorithmName="SHA-512" hashValue="qtcKxC35jkU/+oP2c0bPdb9NaASIl9tSt3DXuReHjpQQhrRFJTCJ6uic1pQZn12TuQn5HB1OljNMmwsl9jD3uw==" saltValue="ZMVJNfxmDOev0PGj2En6kNV6DhTftqjR+N6r8ypL2/nuHasKqFcPsSpua3Jh7ukL/5SPrjzR+5bd/HL69VhW2w==" spinCount="100000" sheet="1" objects="1" scenarios="1" formatColumns="0" formatRows="0" autoFilter="0"/>
  <autoFilter ref="C84:K180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topLeftCell="A163" workbookViewId="0">
      <selection activeCell="W108" sqref="W10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86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158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160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ROUND((SUM(BE85:BE170)),  2)</f>
        <v>0</v>
      </c>
      <c r="G35" s="31"/>
      <c r="H35" s="31"/>
      <c r="I35" s="128">
        <v>0.21</v>
      </c>
      <c r="J35" s="127">
        <f>ROUND(((SUM(BE85:BE170))*I35),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ROUND((SUM(BF85:BF170)),  2)</f>
        <v>0</v>
      </c>
      <c r="G36" s="31"/>
      <c r="H36" s="31"/>
      <c r="I36" s="128">
        <v>0.15</v>
      </c>
      <c r="J36" s="127">
        <f>ROUND(((SUM(BF85:BF170))*I36),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ROUND((SUM(BG85:BG170)),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ROUND((SUM(BH85:BH170)),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ROUND((SUM(BI85:BI170)),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158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1.1 - Čištění KL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158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1.1 - Čištění KL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SUM(P86:P170)</f>
        <v>0</v>
      </c>
      <c r="Q85" s="69"/>
      <c r="R85" s="157">
        <f>SUM(R86:R170)</f>
        <v>1013.005</v>
      </c>
      <c r="S85" s="69"/>
      <c r="T85" s="158">
        <f>SUM(T86:T170)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SUM(BK86:BK170)</f>
        <v>0</v>
      </c>
    </row>
    <row r="86" spans="1:65" s="2" customFormat="1" ht="21.75" customHeight="1">
      <c r="A86" s="31"/>
      <c r="B86" s="32"/>
      <c r="C86" s="160" t="s">
        <v>79</v>
      </c>
      <c r="D86" s="160" t="s">
        <v>178</v>
      </c>
      <c r="E86" s="161" t="s">
        <v>179</v>
      </c>
      <c r="F86" s="162" t="s">
        <v>180</v>
      </c>
      <c r="G86" s="163" t="s">
        <v>181</v>
      </c>
      <c r="H86" s="164">
        <v>2534</v>
      </c>
      <c r="I86" s="165"/>
      <c r="J86" s="166">
        <f>ROUND(I86*H86,2)</f>
        <v>0</v>
      </c>
      <c r="K86" s="162" t="s">
        <v>182</v>
      </c>
      <c r="L86" s="36"/>
      <c r="M86" s="167" t="s">
        <v>19</v>
      </c>
      <c r="N86" s="168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183</v>
      </c>
      <c r="AT86" s="171" t="s">
        <v>178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185</v>
      </c>
    </row>
    <row r="87" spans="1:65" s="2" customFormat="1" ht="19.5">
      <c r="A87" s="31"/>
      <c r="B87" s="32"/>
      <c r="C87" s="33"/>
      <c r="D87" s="173" t="s">
        <v>186</v>
      </c>
      <c r="E87" s="33"/>
      <c r="F87" s="174" t="s">
        <v>187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9.25">
      <c r="A88" s="31"/>
      <c r="B88" s="32"/>
      <c r="C88" s="33"/>
      <c r="D88" s="173" t="s">
        <v>188</v>
      </c>
      <c r="E88" s="33"/>
      <c r="F88" s="177" t="s">
        <v>189</v>
      </c>
      <c r="G88" s="33"/>
      <c r="H88" s="33"/>
      <c r="I88" s="112"/>
      <c r="J88" s="33"/>
      <c r="K88" s="33"/>
      <c r="L88" s="36"/>
      <c r="M88" s="175"/>
      <c r="N88" s="176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188</v>
      </c>
      <c r="AU88" s="14" t="s">
        <v>72</v>
      </c>
    </row>
    <row r="89" spans="1:65" s="10" customFormat="1">
      <c r="B89" s="178"/>
      <c r="C89" s="179"/>
      <c r="D89" s="173" t="s">
        <v>190</v>
      </c>
      <c r="E89" s="180" t="s">
        <v>19</v>
      </c>
      <c r="F89" s="181" t="s">
        <v>191</v>
      </c>
      <c r="G89" s="179"/>
      <c r="H89" s="182">
        <v>1412</v>
      </c>
      <c r="I89" s="183"/>
      <c r="J89" s="179"/>
      <c r="K89" s="179"/>
      <c r="L89" s="184"/>
      <c r="M89" s="185"/>
      <c r="N89" s="186"/>
      <c r="O89" s="186"/>
      <c r="P89" s="186"/>
      <c r="Q89" s="186"/>
      <c r="R89" s="186"/>
      <c r="S89" s="186"/>
      <c r="T89" s="187"/>
      <c r="AT89" s="188" t="s">
        <v>190</v>
      </c>
      <c r="AU89" s="188" t="s">
        <v>72</v>
      </c>
      <c r="AV89" s="10" t="s">
        <v>81</v>
      </c>
      <c r="AW89" s="10" t="s">
        <v>33</v>
      </c>
      <c r="AX89" s="10" t="s">
        <v>72</v>
      </c>
      <c r="AY89" s="188" t="s">
        <v>184</v>
      </c>
    </row>
    <row r="90" spans="1:65" s="10" customFormat="1">
      <c r="B90" s="178"/>
      <c r="C90" s="179"/>
      <c r="D90" s="173" t="s">
        <v>190</v>
      </c>
      <c r="E90" s="180" t="s">
        <v>19</v>
      </c>
      <c r="F90" s="181" t="s">
        <v>192</v>
      </c>
      <c r="G90" s="179"/>
      <c r="H90" s="182">
        <v>1122</v>
      </c>
      <c r="I90" s="183"/>
      <c r="J90" s="179"/>
      <c r="K90" s="179"/>
      <c r="L90" s="184"/>
      <c r="M90" s="185"/>
      <c r="N90" s="186"/>
      <c r="O90" s="186"/>
      <c r="P90" s="186"/>
      <c r="Q90" s="186"/>
      <c r="R90" s="186"/>
      <c r="S90" s="186"/>
      <c r="T90" s="187"/>
      <c r="AT90" s="188" t="s">
        <v>190</v>
      </c>
      <c r="AU90" s="188" t="s">
        <v>72</v>
      </c>
      <c r="AV90" s="10" t="s">
        <v>81</v>
      </c>
      <c r="AW90" s="10" t="s">
        <v>33</v>
      </c>
      <c r="AX90" s="10" t="s">
        <v>72</v>
      </c>
      <c r="AY90" s="188" t="s">
        <v>184</v>
      </c>
    </row>
    <row r="91" spans="1:65" s="11" customFormat="1">
      <c r="B91" s="189"/>
      <c r="C91" s="190"/>
      <c r="D91" s="173" t="s">
        <v>190</v>
      </c>
      <c r="E91" s="191" t="s">
        <v>19</v>
      </c>
      <c r="F91" s="192" t="s">
        <v>193</v>
      </c>
      <c r="G91" s="190"/>
      <c r="H91" s="193">
        <v>2534</v>
      </c>
      <c r="I91" s="194"/>
      <c r="J91" s="190"/>
      <c r="K91" s="190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190</v>
      </c>
      <c r="AU91" s="199" t="s">
        <v>72</v>
      </c>
      <c r="AV91" s="11" t="s">
        <v>183</v>
      </c>
      <c r="AW91" s="11" t="s">
        <v>33</v>
      </c>
      <c r="AX91" s="11" t="s">
        <v>79</v>
      </c>
      <c r="AY91" s="199" t="s">
        <v>184</v>
      </c>
    </row>
    <row r="92" spans="1:65" s="2" customFormat="1" ht="21.75" customHeight="1">
      <c r="A92" s="31"/>
      <c r="B92" s="32"/>
      <c r="C92" s="160" t="s">
        <v>81</v>
      </c>
      <c r="D92" s="160" t="s">
        <v>178</v>
      </c>
      <c r="E92" s="161" t="s">
        <v>194</v>
      </c>
      <c r="F92" s="162" t="s">
        <v>195</v>
      </c>
      <c r="G92" s="163" t="s">
        <v>196</v>
      </c>
      <c r="H92" s="164">
        <v>3.5</v>
      </c>
      <c r="I92" s="165"/>
      <c r="J92" s="166">
        <f>ROUND(I92*H92,2)</f>
        <v>0</v>
      </c>
      <c r="K92" s="162" t="s">
        <v>182</v>
      </c>
      <c r="L92" s="36"/>
      <c r="M92" s="167" t="s">
        <v>19</v>
      </c>
      <c r="N92" s="168" t="s">
        <v>43</v>
      </c>
      <c r="O92" s="61"/>
      <c r="P92" s="169">
        <f>O92*H92</f>
        <v>0</v>
      </c>
      <c r="Q92" s="169">
        <v>0</v>
      </c>
      <c r="R92" s="169">
        <f>Q92*H92</f>
        <v>0</v>
      </c>
      <c r="S92" s="169">
        <v>0</v>
      </c>
      <c r="T92" s="170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1" t="s">
        <v>183</v>
      </c>
      <c r="AT92" s="171" t="s">
        <v>178</v>
      </c>
      <c r="AU92" s="171" t="s">
        <v>72</v>
      </c>
      <c r="AY92" s="14" t="s">
        <v>184</v>
      </c>
      <c r="BE92" s="172">
        <f>IF(N92="základní",J92,0)</f>
        <v>0</v>
      </c>
      <c r="BF92" s="172">
        <f>IF(N92="snížená",J92,0)</f>
        <v>0</v>
      </c>
      <c r="BG92" s="172">
        <f>IF(N92="zákl. přenesená",J92,0)</f>
        <v>0</v>
      </c>
      <c r="BH92" s="172">
        <f>IF(N92="sníž. přenesená",J92,0)</f>
        <v>0</v>
      </c>
      <c r="BI92" s="172">
        <f>IF(N92="nulová",J92,0)</f>
        <v>0</v>
      </c>
      <c r="BJ92" s="14" t="s">
        <v>79</v>
      </c>
      <c r="BK92" s="172">
        <f>ROUND(I92*H92,2)</f>
        <v>0</v>
      </c>
      <c r="BL92" s="14" t="s">
        <v>183</v>
      </c>
      <c r="BM92" s="171" t="s">
        <v>197</v>
      </c>
    </row>
    <row r="93" spans="1:65" s="2" customFormat="1" ht="19.5">
      <c r="A93" s="31"/>
      <c r="B93" s="32"/>
      <c r="C93" s="33"/>
      <c r="D93" s="173" t="s">
        <v>186</v>
      </c>
      <c r="E93" s="33"/>
      <c r="F93" s="174" t="s">
        <v>198</v>
      </c>
      <c r="G93" s="33"/>
      <c r="H93" s="33"/>
      <c r="I93" s="112"/>
      <c r="J93" s="33"/>
      <c r="K93" s="33"/>
      <c r="L93" s="36"/>
      <c r="M93" s="175"/>
      <c r="N93" s="176"/>
      <c r="O93" s="61"/>
      <c r="P93" s="61"/>
      <c r="Q93" s="61"/>
      <c r="R93" s="61"/>
      <c r="S93" s="61"/>
      <c r="T93" s="62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4" t="s">
        <v>186</v>
      </c>
      <c r="AU93" s="14" t="s">
        <v>72</v>
      </c>
    </row>
    <row r="94" spans="1:65" s="2" customFormat="1" ht="19.5">
      <c r="A94" s="31"/>
      <c r="B94" s="32"/>
      <c r="C94" s="33"/>
      <c r="D94" s="173" t="s">
        <v>188</v>
      </c>
      <c r="E94" s="33"/>
      <c r="F94" s="177" t="s">
        <v>199</v>
      </c>
      <c r="G94" s="33"/>
      <c r="H94" s="33"/>
      <c r="I94" s="112"/>
      <c r="J94" s="33"/>
      <c r="K94" s="33"/>
      <c r="L94" s="36"/>
      <c r="M94" s="175"/>
      <c r="N94" s="176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188</v>
      </c>
      <c r="AU94" s="14" t="s">
        <v>72</v>
      </c>
    </row>
    <row r="95" spans="1:65" s="10" customFormat="1">
      <c r="B95" s="178"/>
      <c r="C95" s="179"/>
      <c r="D95" s="173" t="s">
        <v>190</v>
      </c>
      <c r="E95" s="180" t="s">
        <v>19</v>
      </c>
      <c r="F95" s="181" t="s">
        <v>200</v>
      </c>
      <c r="G95" s="179"/>
      <c r="H95" s="182">
        <v>3.5</v>
      </c>
      <c r="I95" s="183"/>
      <c r="J95" s="179"/>
      <c r="K95" s="179"/>
      <c r="L95" s="184"/>
      <c r="M95" s="185"/>
      <c r="N95" s="186"/>
      <c r="O95" s="186"/>
      <c r="P95" s="186"/>
      <c r="Q95" s="186"/>
      <c r="R95" s="186"/>
      <c r="S95" s="186"/>
      <c r="T95" s="187"/>
      <c r="AT95" s="188" t="s">
        <v>190</v>
      </c>
      <c r="AU95" s="188" t="s">
        <v>72</v>
      </c>
      <c r="AV95" s="10" t="s">
        <v>81</v>
      </c>
      <c r="AW95" s="10" t="s">
        <v>33</v>
      </c>
      <c r="AX95" s="10" t="s">
        <v>79</v>
      </c>
      <c r="AY95" s="188" t="s">
        <v>184</v>
      </c>
    </row>
    <row r="96" spans="1:65" s="2" customFormat="1" ht="21.75" customHeight="1">
      <c r="A96" s="31"/>
      <c r="B96" s="32"/>
      <c r="C96" s="160" t="s">
        <v>201</v>
      </c>
      <c r="D96" s="160" t="s">
        <v>178</v>
      </c>
      <c r="E96" s="161" t="s">
        <v>202</v>
      </c>
      <c r="F96" s="162" t="s">
        <v>203</v>
      </c>
      <c r="G96" s="163" t="s">
        <v>204</v>
      </c>
      <c r="H96" s="164">
        <v>1.1140000000000001</v>
      </c>
      <c r="I96" s="165"/>
      <c r="J96" s="166">
        <f>ROUND(I96*H96,2)</f>
        <v>0</v>
      </c>
      <c r="K96" s="162" t="s">
        <v>182</v>
      </c>
      <c r="L96" s="36"/>
      <c r="M96" s="167" t="s">
        <v>19</v>
      </c>
      <c r="N96" s="168" t="s">
        <v>43</v>
      </c>
      <c r="O96" s="61"/>
      <c r="P96" s="169">
        <f>O96*H96</f>
        <v>0</v>
      </c>
      <c r="Q96" s="169">
        <v>0</v>
      </c>
      <c r="R96" s="169">
        <f>Q96*H96</f>
        <v>0</v>
      </c>
      <c r="S96" s="169">
        <v>0</v>
      </c>
      <c r="T96" s="170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1" t="s">
        <v>183</v>
      </c>
      <c r="AT96" s="171" t="s">
        <v>178</v>
      </c>
      <c r="AU96" s="171" t="s">
        <v>72</v>
      </c>
      <c r="AY96" s="14" t="s">
        <v>184</v>
      </c>
      <c r="BE96" s="172">
        <f>IF(N96="základní",J96,0)</f>
        <v>0</v>
      </c>
      <c r="BF96" s="172">
        <f>IF(N96="snížená",J96,0)</f>
        <v>0</v>
      </c>
      <c r="BG96" s="172">
        <f>IF(N96="zákl. přenesená",J96,0)</f>
        <v>0</v>
      </c>
      <c r="BH96" s="172">
        <f>IF(N96="sníž. přenesená",J96,0)</f>
        <v>0</v>
      </c>
      <c r="BI96" s="172">
        <f>IF(N96="nulová",J96,0)</f>
        <v>0</v>
      </c>
      <c r="BJ96" s="14" t="s">
        <v>79</v>
      </c>
      <c r="BK96" s="172">
        <f>ROUND(I96*H96,2)</f>
        <v>0</v>
      </c>
      <c r="BL96" s="14" t="s">
        <v>183</v>
      </c>
      <c r="BM96" s="171" t="s">
        <v>205</v>
      </c>
    </row>
    <row r="97" spans="1:65" s="2" customFormat="1" ht="48.75">
      <c r="A97" s="31"/>
      <c r="B97" s="32"/>
      <c r="C97" s="33"/>
      <c r="D97" s="173" t="s">
        <v>186</v>
      </c>
      <c r="E97" s="33"/>
      <c r="F97" s="174" t="s">
        <v>206</v>
      </c>
      <c r="G97" s="33"/>
      <c r="H97" s="33"/>
      <c r="I97" s="112"/>
      <c r="J97" s="33"/>
      <c r="K97" s="33"/>
      <c r="L97" s="36"/>
      <c r="M97" s="175"/>
      <c r="N97" s="176"/>
      <c r="O97" s="61"/>
      <c r="P97" s="61"/>
      <c r="Q97" s="61"/>
      <c r="R97" s="61"/>
      <c r="S97" s="61"/>
      <c r="T97" s="62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4" t="s">
        <v>186</v>
      </c>
      <c r="AU97" s="14" t="s">
        <v>72</v>
      </c>
    </row>
    <row r="98" spans="1:65" s="2" customFormat="1" ht="68.25">
      <c r="A98" s="31"/>
      <c r="B98" s="32"/>
      <c r="C98" s="33"/>
      <c r="D98" s="173" t="s">
        <v>188</v>
      </c>
      <c r="E98" s="33"/>
      <c r="F98" s="177" t="s">
        <v>207</v>
      </c>
      <c r="G98" s="33"/>
      <c r="H98" s="33"/>
      <c r="I98" s="112"/>
      <c r="J98" s="33"/>
      <c r="K98" s="33"/>
      <c r="L98" s="36"/>
      <c r="M98" s="175"/>
      <c r="N98" s="176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4" t="s">
        <v>188</v>
      </c>
      <c r="AU98" s="14" t="s">
        <v>72</v>
      </c>
    </row>
    <row r="99" spans="1:65" s="2" customFormat="1" ht="21.75" customHeight="1">
      <c r="A99" s="31"/>
      <c r="B99" s="32"/>
      <c r="C99" s="160" t="s">
        <v>183</v>
      </c>
      <c r="D99" s="160" t="s">
        <v>178</v>
      </c>
      <c r="E99" s="161" t="s">
        <v>208</v>
      </c>
      <c r="F99" s="162" t="s">
        <v>209</v>
      </c>
      <c r="G99" s="163" t="s">
        <v>196</v>
      </c>
      <c r="H99" s="164">
        <v>779.8</v>
      </c>
      <c r="I99" s="165"/>
      <c r="J99" s="166">
        <f>ROUND(I99*H99,2)</f>
        <v>0</v>
      </c>
      <c r="K99" s="162" t="s">
        <v>182</v>
      </c>
      <c r="L99" s="36"/>
      <c r="M99" s="167" t="s">
        <v>19</v>
      </c>
      <c r="N99" s="168" t="s">
        <v>43</v>
      </c>
      <c r="O99" s="61"/>
      <c r="P99" s="169">
        <f>O99*H99</f>
        <v>0</v>
      </c>
      <c r="Q99" s="169">
        <v>0</v>
      </c>
      <c r="R99" s="169">
        <f>Q99*H99</f>
        <v>0</v>
      </c>
      <c r="S99" s="169">
        <v>0</v>
      </c>
      <c r="T99" s="170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71" t="s">
        <v>183</v>
      </c>
      <c r="AT99" s="171" t="s">
        <v>178</v>
      </c>
      <c r="AU99" s="171" t="s">
        <v>72</v>
      </c>
      <c r="AY99" s="14" t="s">
        <v>184</v>
      </c>
      <c r="BE99" s="172">
        <f>IF(N99="základní",J99,0)</f>
        <v>0</v>
      </c>
      <c r="BF99" s="172">
        <f>IF(N99="snížená",J99,0)</f>
        <v>0</v>
      </c>
      <c r="BG99" s="172">
        <f>IF(N99="zákl. přenesená",J99,0)</f>
        <v>0</v>
      </c>
      <c r="BH99" s="172">
        <f>IF(N99="sníž. přenesená",J99,0)</f>
        <v>0</v>
      </c>
      <c r="BI99" s="172">
        <f>IF(N99="nulová",J99,0)</f>
        <v>0</v>
      </c>
      <c r="BJ99" s="14" t="s">
        <v>79</v>
      </c>
      <c r="BK99" s="172">
        <f>ROUND(I99*H99,2)</f>
        <v>0</v>
      </c>
      <c r="BL99" s="14" t="s">
        <v>183</v>
      </c>
      <c r="BM99" s="171" t="s">
        <v>210</v>
      </c>
    </row>
    <row r="100" spans="1:65" s="2" customFormat="1" ht="19.5">
      <c r="A100" s="31"/>
      <c r="B100" s="32"/>
      <c r="C100" s="33"/>
      <c r="D100" s="173" t="s">
        <v>186</v>
      </c>
      <c r="E100" s="33"/>
      <c r="F100" s="174" t="s">
        <v>211</v>
      </c>
      <c r="G100" s="33"/>
      <c r="H100" s="33"/>
      <c r="I100" s="112"/>
      <c r="J100" s="33"/>
      <c r="K100" s="33"/>
      <c r="L100" s="36"/>
      <c r="M100" s="175"/>
      <c r="N100" s="176"/>
      <c r="O100" s="61"/>
      <c r="P100" s="61"/>
      <c r="Q100" s="61"/>
      <c r="R100" s="61"/>
      <c r="S100" s="61"/>
      <c r="T100" s="62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4" t="s">
        <v>186</v>
      </c>
      <c r="AU100" s="14" t="s">
        <v>72</v>
      </c>
    </row>
    <row r="101" spans="1:65" s="2" customFormat="1" ht="39">
      <c r="A101" s="31"/>
      <c r="B101" s="32"/>
      <c r="C101" s="33"/>
      <c r="D101" s="173" t="s">
        <v>188</v>
      </c>
      <c r="E101" s="33"/>
      <c r="F101" s="177" t="s">
        <v>212</v>
      </c>
      <c r="G101" s="33"/>
      <c r="H101" s="33"/>
      <c r="I101" s="112"/>
      <c r="J101" s="33"/>
      <c r="K101" s="33"/>
      <c r="L101" s="36"/>
      <c r="M101" s="175"/>
      <c r="N101" s="176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188</v>
      </c>
      <c r="AU101" s="14" t="s">
        <v>72</v>
      </c>
    </row>
    <row r="102" spans="1:65" s="10" customFormat="1">
      <c r="B102" s="178"/>
      <c r="C102" s="179"/>
      <c r="D102" s="173" t="s">
        <v>190</v>
      </c>
      <c r="E102" s="180" t="s">
        <v>19</v>
      </c>
      <c r="F102" s="181" t="s">
        <v>213</v>
      </c>
      <c r="G102" s="179"/>
      <c r="H102" s="182">
        <v>779.8</v>
      </c>
      <c r="I102" s="183"/>
      <c r="J102" s="179"/>
      <c r="K102" s="179"/>
      <c r="L102" s="184"/>
      <c r="M102" s="185"/>
      <c r="N102" s="186"/>
      <c r="O102" s="186"/>
      <c r="P102" s="186"/>
      <c r="Q102" s="186"/>
      <c r="R102" s="186"/>
      <c r="S102" s="186"/>
      <c r="T102" s="187"/>
      <c r="AT102" s="188" t="s">
        <v>190</v>
      </c>
      <c r="AU102" s="188" t="s">
        <v>72</v>
      </c>
      <c r="AV102" s="10" t="s">
        <v>81</v>
      </c>
      <c r="AW102" s="10" t="s">
        <v>33</v>
      </c>
      <c r="AX102" s="10" t="s">
        <v>79</v>
      </c>
      <c r="AY102" s="188" t="s">
        <v>184</v>
      </c>
    </row>
    <row r="103" spans="1:65" s="2" customFormat="1" ht="21.75" customHeight="1">
      <c r="A103" s="31"/>
      <c r="B103" s="32"/>
      <c r="C103" s="200" t="s">
        <v>214</v>
      </c>
      <c r="D103" s="200" t="s">
        <v>215</v>
      </c>
      <c r="E103" s="201" t="s">
        <v>216</v>
      </c>
      <c r="F103" s="202" t="s">
        <v>217</v>
      </c>
      <c r="G103" s="203" t="s">
        <v>218</v>
      </c>
      <c r="H103" s="204">
        <v>1012.96</v>
      </c>
      <c r="I103" s="205"/>
      <c r="J103" s="206">
        <f>ROUND(I103*H103,2)</f>
        <v>0</v>
      </c>
      <c r="K103" s="202" t="s">
        <v>182</v>
      </c>
      <c r="L103" s="207"/>
      <c r="M103" s="208" t="s">
        <v>19</v>
      </c>
      <c r="N103" s="209" t="s">
        <v>43</v>
      </c>
      <c r="O103" s="61"/>
      <c r="P103" s="169">
        <f>O103*H103</f>
        <v>0</v>
      </c>
      <c r="Q103" s="169">
        <v>1</v>
      </c>
      <c r="R103" s="169">
        <f>Q103*H103</f>
        <v>1012.96</v>
      </c>
      <c r="S103" s="169">
        <v>0</v>
      </c>
      <c r="T103" s="170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71" t="s">
        <v>219</v>
      </c>
      <c r="AT103" s="171" t="s">
        <v>215</v>
      </c>
      <c r="AU103" s="171" t="s">
        <v>72</v>
      </c>
      <c r="AY103" s="14" t="s">
        <v>184</v>
      </c>
      <c r="BE103" s="172">
        <f>IF(N103="základní",J103,0)</f>
        <v>0</v>
      </c>
      <c r="BF103" s="172">
        <f>IF(N103="snížená",J103,0)</f>
        <v>0</v>
      </c>
      <c r="BG103" s="172">
        <f>IF(N103="zákl. přenesená",J103,0)</f>
        <v>0</v>
      </c>
      <c r="BH103" s="172">
        <f>IF(N103="sníž. přenesená",J103,0)</f>
        <v>0</v>
      </c>
      <c r="BI103" s="172">
        <f>IF(N103="nulová",J103,0)</f>
        <v>0</v>
      </c>
      <c r="BJ103" s="14" t="s">
        <v>79</v>
      </c>
      <c r="BK103" s="172">
        <f>ROUND(I103*H103,2)</f>
        <v>0</v>
      </c>
      <c r="BL103" s="14" t="s">
        <v>183</v>
      </c>
      <c r="BM103" s="171" t="s">
        <v>220</v>
      </c>
    </row>
    <row r="104" spans="1:65" s="2" customFormat="1">
      <c r="A104" s="31"/>
      <c r="B104" s="32"/>
      <c r="C104" s="33"/>
      <c r="D104" s="173" t="s">
        <v>186</v>
      </c>
      <c r="E104" s="33"/>
      <c r="F104" s="174" t="s">
        <v>217</v>
      </c>
      <c r="G104" s="33"/>
      <c r="H104" s="33"/>
      <c r="I104" s="112"/>
      <c r="J104" s="33"/>
      <c r="K104" s="33"/>
      <c r="L104" s="36"/>
      <c r="M104" s="175"/>
      <c r="N104" s="176"/>
      <c r="O104" s="61"/>
      <c r="P104" s="61"/>
      <c r="Q104" s="61"/>
      <c r="R104" s="61"/>
      <c r="S104" s="61"/>
      <c r="T104" s="62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T104" s="14" t="s">
        <v>186</v>
      </c>
      <c r="AU104" s="14" t="s">
        <v>72</v>
      </c>
    </row>
    <row r="105" spans="1:65" s="10" customFormat="1">
      <c r="B105" s="178"/>
      <c r="C105" s="179"/>
      <c r="D105" s="173" t="s">
        <v>190</v>
      </c>
      <c r="E105" s="180" t="s">
        <v>19</v>
      </c>
      <c r="F105" s="181" t="s">
        <v>221</v>
      </c>
      <c r="G105" s="179"/>
      <c r="H105" s="182">
        <v>1012.96</v>
      </c>
      <c r="I105" s="183"/>
      <c r="J105" s="179"/>
      <c r="K105" s="179"/>
      <c r="L105" s="184"/>
      <c r="M105" s="185"/>
      <c r="N105" s="186"/>
      <c r="O105" s="186"/>
      <c r="P105" s="186"/>
      <c r="Q105" s="186"/>
      <c r="R105" s="186"/>
      <c r="S105" s="186"/>
      <c r="T105" s="187"/>
      <c r="AT105" s="188" t="s">
        <v>190</v>
      </c>
      <c r="AU105" s="188" t="s">
        <v>72</v>
      </c>
      <c r="AV105" s="10" t="s">
        <v>81</v>
      </c>
      <c r="AW105" s="10" t="s">
        <v>33</v>
      </c>
      <c r="AX105" s="10" t="s">
        <v>79</v>
      </c>
      <c r="AY105" s="188" t="s">
        <v>184</v>
      </c>
    </row>
    <row r="106" spans="1:65" s="2" customFormat="1" ht="21.75" customHeight="1">
      <c r="A106" s="31"/>
      <c r="B106" s="32"/>
      <c r="C106" s="160" t="s">
        <v>222</v>
      </c>
      <c r="D106" s="160" t="s">
        <v>178</v>
      </c>
      <c r="E106" s="161" t="s">
        <v>223</v>
      </c>
      <c r="F106" s="162" t="s">
        <v>224</v>
      </c>
      <c r="G106" s="163" t="s">
        <v>225</v>
      </c>
      <c r="H106" s="164">
        <v>15</v>
      </c>
      <c r="I106" s="165"/>
      <c r="J106" s="166">
        <f>ROUND(I106*H106,2)</f>
        <v>0</v>
      </c>
      <c r="K106" s="162" t="s">
        <v>182</v>
      </c>
      <c r="L106" s="36"/>
      <c r="M106" s="167" t="s">
        <v>19</v>
      </c>
      <c r="N106" s="168" t="s">
        <v>43</v>
      </c>
      <c r="O106" s="61"/>
      <c r="P106" s="169">
        <f>O106*H106</f>
        <v>0</v>
      </c>
      <c r="Q106" s="169">
        <v>0</v>
      </c>
      <c r="R106" s="169">
        <f>Q106*H106</f>
        <v>0</v>
      </c>
      <c r="S106" s="169">
        <v>0</v>
      </c>
      <c r="T106" s="170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1" t="s">
        <v>183</v>
      </c>
      <c r="AT106" s="171" t="s">
        <v>178</v>
      </c>
      <c r="AU106" s="171" t="s">
        <v>72</v>
      </c>
      <c r="AY106" s="14" t="s">
        <v>184</v>
      </c>
      <c r="BE106" s="172">
        <f>IF(N106="základní",J106,0)</f>
        <v>0</v>
      </c>
      <c r="BF106" s="172">
        <f>IF(N106="snížená",J106,0)</f>
        <v>0</v>
      </c>
      <c r="BG106" s="172">
        <f>IF(N106="zákl. přenesená",J106,0)</f>
        <v>0</v>
      </c>
      <c r="BH106" s="172">
        <f>IF(N106="sníž. přenesená",J106,0)</f>
        <v>0</v>
      </c>
      <c r="BI106" s="172">
        <f>IF(N106="nulová",J106,0)</f>
        <v>0</v>
      </c>
      <c r="BJ106" s="14" t="s">
        <v>79</v>
      </c>
      <c r="BK106" s="172">
        <f>ROUND(I106*H106,2)</f>
        <v>0</v>
      </c>
      <c r="BL106" s="14" t="s">
        <v>183</v>
      </c>
      <c r="BM106" s="171" t="s">
        <v>226</v>
      </c>
    </row>
    <row r="107" spans="1:65" s="2" customFormat="1" ht="58.5">
      <c r="A107" s="31"/>
      <c r="B107" s="32"/>
      <c r="C107" s="33"/>
      <c r="D107" s="173" t="s">
        <v>186</v>
      </c>
      <c r="E107" s="33"/>
      <c r="F107" s="174" t="s">
        <v>227</v>
      </c>
      <c r="G107" s="33"/>
      <c r="H107" s="33"/>
      <c r="I107" s="112"/>
      <c r="J107" s="33"/>
      <c r="K107" s="33"/>
      <c r="L107" s="36"/>
      <c r="M107" s="175"/>
      <c r="N107" s="176"/>
      <c r="O107" s="61"/>
      <c r="P107" s="61"/>
      <c r="Q107" s="61"/>
      <c r="R107" s="61"/>
      <c r="S107" s="61"/>
      <c r="T107" s="62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4" t="s">
        <v>186</v>
      </c>
      <c r="AU107" s="14" t="s">
        <v>72</v>
      </c>
    </row>
    <row r="108" spans="1:65" s="2" customFormat="1" ht="58.5">
      <c r="A108" s="31"/>
      <c r="B108" s="32"/>
      <c r="C108" s="33"/>
      <c r="D108" s="173" t="s">
        <v>188</v>
      </c>
      <c r="E108" s="33"/>
      <c r="F108" s="177" t="s">
        <v>228</v>
      </c>
      <c r="G108" s="33"/>
      <c r="H108" s="33"/>
      <c r="I108" s="112"/>
      <c r="J108" s="33"/>
      <c r="K108" s="33"/>
      <c r="L108" s="36"/>
      <c r="M108" s="175"/>
      <c r="N108" s="176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188</v>
      </c>
      <c r="AU108" s="14" t="s">
        <v>72</v>
      </c>
    </row>
    <row r="109" spans="1:65" s="2" customFormat="1" ht="21.75" customHeight="1">
      <c r="A109" s="31"/>
      <c r="B109" s="32"/>
      <c r="C109" s="200" t="s">
        <v>229</v>
      </c>
      <c r="D109" s="200" t="s">
        <v>215</v>
      </c>
      <c r="E109" s="201" t="s">
        <v>230</v>
      </c>
      <c r="F109" s="202" t="s">
        <v>231</v>
      </c>
      <c r="G109" s="203" t="s">
        <v>225</v>
      </c>
      <c r="H109" s="204">
        <v>250</v>
      </c>
      <c r="I109" s="205"/>
      <c r="J109" s="206">
        <f>ROUND(I109*H109,2)</f>
        <v>0</v>
      </c>
      <c r="K109" s="202" t="s">
        <v>182</v>
      </c>
      <c r="L109" s="207"/>
      <c r="M109" s="208" t="s">
        <v>19</v>
      </c>
      <c r="N109" s="209" t="s">
        <v>43</v>
      </c>
      <c r="O109" s="61"/>
      <c r="P109" s="169">
        <f>O109*H109</f>
        <v>0</v>
      </c>
      <c r="Q109" s="169">
        <v>1.8000000000000001E-4</v>
      </c>
      <c r="R109" s="169">
        <f>Q109*H109</f>
        <v>4.5000000000000005E-2</v>
      </c>
      <c r="S109" s="169">
        <v>0</v>
      </c>
      <c r="T109" s="170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1" t="s">
        <v>219</v>
      </c>
      <c r="AT109" s="171" t="s">
        <v>215</v>
      </c>
      <c r="AU109" s="171" t="s">
        <v>72</v>
      </c>
      <c r="AY109" s="14" t="s">
        <v>184</v>
      </c>
      <c r="BE109" s="172">
        <f>IF(N109="základní",J109,0)</f>
        <v>0</v>
      </c>
      <c r="BF109" s="172">
        <f>IF(N109="snížená",J109,0)</f>
        <v>0</v>
      </c>
      <c r="BG109" s="172">
        <f>IF(N109="zákl. přenesená",J109,0)</f>
        <v>0</v>
      </c>
      <c r="BH109" s="172">
        <f>IF(N109="sníž. přenesená",J109,0)</f>
        <v>0</v>
      </c>
      <c r="BI109" s="172">
        <f>IF(N109="nulová",J109,0)</f>
        <v>0</v>
      </c>
      <c r="BJ109" s="14" t="s">
        <v>79</v>
      </c>
      <c r="BK109" s="172">
        <f>ROUND(I109*H109,2)</f>
        <v>0</v>
      </c>
      <c r="BL109" s="14" t="s">
        <v>183</v>
      </c>
      <c r="BM109" s="171" t="s">
        <v>232</v>
      </c>
    </row>
    <row r="110" spans="1:65" s="2" customFormat="1">
      <c r="A110" s="31"/>
      <c r="B110" s="32"/>
      <c r="C110" s="33"/>
      <c r="D110" s="173" t="s">
        <v>186</v>
      </c>
      <c r="E110" s="33"/>
      <c r="F110" s="174" t="s">
        <v>231</v>
      </c>
      <c r="G110" s="33"/>
      <c r="H110" s="33"/>
      <c r="I110" s="112"/>
      <c r="J110" s="33"/>
      <c r="K110" s="33"/>
      <c r="L110" s="36"/>
      <c r="M110" s="175"/>
      <c r="N110" s="176"/>
      <c r="O110" s="61"/>
      <c r="P110" s="61"/>
      <c r="Q110" s="61"/>
      <c r="R110" s="61"/>
      <c r="S110" s="61"/>
      <c r="T110" s="62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4" t="s">
        <v>186</v>
      </c>
      <c r="AU110" s="14" t="s">
        <v>72</v>
      </c>
    </row>
    <row r="111" spans="1:65" s="10" customFormat="1">
      <c r="B111" s="178"/>
      <c r="C111" s="179"/>
      <c r="D111" s="173" t="s">
        <v>190</v>
      </c>
      <c r="E111" s="180" t="s">
        <v>19</v>
      </c>
      <c r="F111" s="181" t="s">
        <v>233</v>
      </c>
      <c r="G111" s="179"/>
      <c r="H111" s="182">
        <v>250</v>
      </c>
      <c r="I111" s="183"/>
      <c r="J111" s="179"/>
      <c r="K111" s="179"/>
      <c r="L111" s="184"/>
      <c r="M111" s="185"/>
      <c r="N111" s="186"/>
      <c r="O111" s="186"/>
      <c r="P111" s="186"/>
      <c r="Q111" s="186"/>
      <c r="R111" s="186"/>
      <c r="S111" s="186"/>
      <c r="T111" s="187"/>
      <c r="AT111" s="188" t="s">
        <v>190</v>
      </c>
      <c r="AU111" s="188" t="s">
        <v>72</v>
      </c>
      <c r="AV111" s="10" t="s">
        <v>81</v>
      </c>
      <c r="AW111" s="10" t="s">
        <v>33</v>
      </c>
      <c r="AX111" s="10" t="s">
        <v>79</v>
      </c>
      <c r="AY111" s="188" t="s">
        <v>184</v>
      </c>
    </row>
    <row r="112" spans="1:65" s="2" customFormat="1" ht="21.75" customHeight="1">
      <c r="A112" s="31"/>
      <c r="B112" s="32"/>
      <c r="C112" s="160" t="s">
        <v>219</v>
      </c>
      <c r="D112" s="160" t="s">
        <v>178</v>
      </c>
      <c r="E112" s="161" t="s">
        <v>234</v>
      </c>
      <c r="F112" s="162" t="s">
        <v>235</v>
      </c>
      <c r="G112" s="163" t="s">
        <v>236</v>
      </c>
      <c r="H112" s="164">
        <v>134</v>
      </c>
      <c r="I112" s="165"/>
      <c r="J112" s="166">
        <f>ROUND(I112*H112,2)</f>
        <v>0</v>
      </c>
      <c r="K112" s="162" t="s">
        <v>182</v>
      </c>
      <c r="L112" s="36"/>
      <c r="M112" s="167" t="s">
        <v>19</v>
      </c>
      <c r="N112" s="168" t="s">
        <v>43</v>
      </c>
      <c r="O112" s="61"/>
      <c r="P112" s="169">
        <f>O112*H112</f>
        <v>0</v>
      </c>
      <c r="Q112" s="169">
        <v>0</v>
      </c>
      <c r="R112" s="169">
        <f>Q112*H112</f>
        <v>0</v>
      </c>
      <c r="S112" s="169">
        <v>0</v>
      </c>
      <c r="T112" s="170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71" t="s">
        <v>183</v>
      </c>
      <c r="AT112" s="171" t="s">
        <v>178</v>
      </c>
      <c r="AU112" s="171" t="s">
        <v>72</v>
      </c>
      <c r="AY112" s="14" t="s">
        <v>184</v>
      </c>
      <c r="BE112" s="172">
        <f>IF(N112="základní",J112,0)</f>
        <v>0</v>
      </c>
      <c r="BF112" s="172">
        <f>IF(N112="snížená",J112,0)</f>
        <v>0</v>
      </c>
      <c r="BG112" s="172">
        <f>IF(N112="zákl. přenesená",J112,0)</f>
        <v>0</v>
      </c>
      <c r="BH112" s="172">
        <f>IF(N112="sníž. přenesená",J112,0)</f>
        <v>0</v>
      </c>
      <c r="BI112" s="172">
        <f>IF(N112="nulová",J112,0)</f>
        <v>0</v>
      </c>
      <c r="BJ112" s="14" t="s">
        <v>79</v>
      </c>
      <c r="BK112" s="172">
        <f>ROUND(I112*H112,2)</f>
        <v>0</v>
      </c>
      <c r="BL112" s="14" t="s">
        <v>183</v>
      </c>
      <c r="BM112" s="171" t="s">
        <v>237</v>
      </c>
    </row>
    <row r="113" spans="1:65" s="2" customFormat="1" ht="39">
      <c r="A113" s="31"/>
      <c r="B113" s="32"/>
      <c r="C113" s="33"/>
      <c r="D113" s="173" t="s">
        <v>186</v>
      </c>
      <c r="E113" s="33"/>
      <c r="F113" s="174" t="s">
        <v>238</v>
      </c>
      <c r="G113" s="33"/>
      <c r="H113" s="33"/>
      <c r="I113" s="112"/>
      <c r="J113" s="33"/>
      <c r="K113" s="33"/>
      <c r="L113" s="36"/>
      <c r="M113" s="175"/>
      <c r="N113" s="176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186</v>
      </c>
      <c r="AU113" s="14" t="s">
        <v>72</v>
      </c>
    </row>
    <row r="114" spans="1:65" s="2" customFormat="1" ht="39">
      <c r="A114" s="31"/>
      <c r="B114" s="32"/>
      <c r="C114" s="33"/>
      <c r="D114" s="173" t="s">
        <v>188</v>
      </c>
      <c r="E114" s="33"/>
      <c r="F114" s="177" t="s">
        <v>239</v>
      </c>
      <c r="G114" s="33"/>
      <c r="H114" s="33"/>
      <c r="I114" s="112"/>
      <c r="J114" s="33"/>
      <c r="K114" s="33"/>
      <c r="L114" s="36"/>
      <c r="M114" s="175"/>
      <c r="N114" s="176"/>
      <c r="O114" s="61"/>
      <c r="P114" s="61"/>
      <c r="Q114" s="61"/>
      <c r="R114" s="61"/>
      <c r="S114" s="61"/>
      <c r="T114" s="62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4" t="s">
        <v>188</v>
      </c>
      <c r="AU114" s="14" t="s">
        <v>72</v>
      </c>
    </row>
    <row r="115" spans="1:65" s="10" customFormat="1">
      <c r="B115" s="178"/>
      <c r="C115" s="179"/>
      <c r="D115" s="173" t="s">
        <v>190</v>
      </c>
      <c r="E115" s="180" t="s">
        <v>19</v>
      </c>
      <c r="F115" s="181" t="s">
        <v>240</v>
      </c>
      <c r="G115" s="179"/>
      <c r="H115" s="182">
        <v>134</v>
      </c>
      <c r="I115" s="183"/>
      <c r="J115" s="179"/>
      <c r="K115" s="179"/>
      <c r="L115" s="184"/>
      <c r="M115" s="185"/>
      <c r="N115" s="186"/>
      <c r="O115" s="186"/>
      <c r="P115" s="186"/>
      <c r="Q115" s="186"/>
      <c r="R115" s="186"/>
      <c r="S115" s="186"/>
      <c r="T115" s="187"/>
      <c r="AT115" s="188" t="s">
        <v>190</v>
      </c>
      <c r="AU115" s="188" t="s">
        <v>72</v>
      </c>
      <c r="AV115" s="10" t="s">
        <v>81</v>
      </c>
      <c r="AW115" s="10" t="s">
        <v>33</v>
      </c>
      <c r="AX115" s="10" t="s">
        <v>79</v>
      </c>
      <c r="AY115" s="188" t="s">
        <v>184</v>
      </c>
    </row>
    <row r="116" spans="1:65" s="2" customFormat="1" ht="21.75" customHeight="1">
      <c r="A116" s="31"/>
      <c r="B116" s="32"/>
      <c r="C116" s="160" t="s">
        <v>241</v>
      </c>
      <c r="D116" s="160" t="s">
        <v>178</v>
      </c>
      <c r="E116" s="161" t="s">
        <v>242</v>
      </c>
      <c r="F116" s="162" t="s">
        <v>243</v>
      </c>
      <c r="G116" s="163" t="s">
        <v>225</v>
      </c>
      <c r="H116" s="164">
        <v>8</v>
      </c>
      <c r="I116" s="165"/>
      <c r="J116" s="166">
        <f>ROUND(I116*H116,2)</f>
        <v>0</v>
      </c>
      <c r="K116" s="162" t="s">
        <v>182</v>
      </c>
      <c r="L116" s="36"/>
      <c r="M116" s="167" t="s">
        <v>19</v>
      </c>
      <c r="N116" s="168" t="s">
        <v>43</v>
      </c>
      <c r="O116" s="61"/>
      <c r="P116" s="169">
        <f>O116*H116</f>
        <v>0</v>
      </c>
      <c r="Q116" s="169">
        <v>0</v>
      </c>
      <c r="R116" s="169">
        <f>Q116*H116</f>
        <v>0</v>
      </c>
      <c r="S116" s="169">
        <v>0</v>
      </c>
      <c r="T116" s="170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71" t="s">
        <v>183</v>
      </c>
      <c r="AT116" s="171" t="s">
        <v>178</v>
      </c>
      <c r="AU116" s="171" t="s">
        <v>72</v>
      </c>
      <c r="AY116" s="14" t="s">
        <v>184</v>
      </c>
      <c r="BE116" s="172">
        <f>IF(N116="základní",J116,0)</f>
        <v>0</v>
      </c>
      <c r="BF116" s="172">
        <f>IF(N116="snížená",J116,0)</f>
        <v>0</v>
      </c>
      <c r="BG116" s="172">
        <f>IF(N116="zákl. přenesená",J116,0)</f>
        <v>0</v>
      </c>
      <c r="BH116" s="172">
        <f>IF(N116="sníž. přenesená",J116,0)</f>
        <v>0</v>
      </c>
      <c r="BI116" s="172">
        <f>IF(N116="nulová",J116,0)</f>
        <v>0</v>
      </c>
      <c r="BJ116" s="14" t="s">
        <v>79</v>
      </c>
      <c r="BK116" s="172">
        <f>ROUND(I116*H116,2)</f>
        <v>0</v>
      </c>
      <c r="BL116" s="14" t="s">
        <v>183</v>
      </c>
      <c r="BM116" s="171" t="s">
        <v>244</v>
      </c>
    </row>
    <row r="117" spans="1:65" s="2" customFormat="1" ht="19.5">
      <c r="A117" s="31"/>
      <c r="B117" s="32"/>
      <c r="C117" s="33"/>
      <c r="D117" s="173" t="s">
        <v>186</v>
      </c>
      <c r="E117" s="33"/>
      <c r="F117" s="174" t="s">
        <v>245</v>
      </c>
      <c r="G117" s="33"/>
      <c r="H117" s="33"/>
      <c r="I117" s="112"/>
      <c r="J117" s="33"/>
      <c r="K117" s="33"/>
      <c r="L117" s="36"/>
      <c r="M117" s="175"/>
      <c r="N117" s="176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186</v>
      </c>
      <c r="AU117" s="14" t="s">
        <v>72</v>
      </c>
    </row>
    <row r="118" spans="1:65" s="2" customFormat="1" ht="19.5">
      <c r="A118" s="31"/>
      <c r="B118" s="32"/>
      <c r="C118" s="33"/>
      <c r="D118" s="173" t="s">
        <v>188</v>
      </c>
      <c r="E118" s="33"/>
      <c r="F118" s="177" t="s">
        <v>246</v>
      </c>
      <c r="G118" s="33"/>
      <c r="H118" s="33"/>
      <c r="I118" s="112"/>
      <c r="J118" s="33"/>
      <c r="K118" s="33"/>
      <c r="L118" s="36"/>
      <c r="M118" s="175"/>
      <c r="N118" s="176"/>
      <c r="O118" s="61"/>
      <c r="P118" s="61"/>
      <c r="Q118" s="61"/>
      <c r="R118" s="61"/>
      <c r="S118" s="61"/>
      <c r="T118" s="62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188</v>
      </c>
      <c r="AU118" s="14" t="s">
        <v>72</v>
      </c>
    </row>
    <row r="119" spans="1:65" s="10" customFormat="1">
      <c r="B119" s="178"/>
      <c r="C119" s="179"/>
      <c r="D119" s="173" t="s">
        <v>190</v>
      </c>
      <c r="E119" s="180" t="s">
        <v>19</v>
      </c>
      <c r="F119" s="181" t="s">
        <v>219</v>
      </c>
      <c r="G119" s="179"/>
      <c r="H119" s="182">
        <v>8</v>
      </c>
      <c r="I119" s="183"/>
      <c r="J119" s="179"/>
      <c r="K119" s="179"/>
      <c r="L119" s="184"/>
      <c r="M119" s="185"/>
      <c r="N119" s="186"/>
      <c r="O119" s="186"/>
      <c r="P119" s="186"/>
      <c r="Q119" s="186"/>
      <c r="R119" s="186"/>
      <c r="S119" s="186"/>
      <c r="T119" s="187"/>
      <c r="AT119" s="188" t="s">
        <v>190</v>
      </c>
      <c r="AU119" s="188" t="s">
        <v>72</v>
      </c>
      <c r="AV119" s="10" t="s">
        <v>81</v>
      </c>
      <c r="AW119" s="10" t="s">
        <v>33</v>
      </c>
      <c r="AX119" s="10" t="s">
        <v>79</v>
      </c>
      <c r="AY119" s="188" t="s">
        <v>184</v>
      </c>
    </row>
    <row r="120" spans="1:65" s="2" customFormat="1" ht="21.75" customHeight="1">
      <c r="A120" s="31"/>
      <c r="B120" s="32"/>
      <c r="C120" s="160" t="s">
        <v>247</v>
      </c>
      <c r="D120" s="160" t="s">
        <v>178</v>
      </c>
      <c r="E120" s="161" t="s">
        <v>248</v>
      </c>
      <c r="F120" s="162" t="s">
        <v>249</v>
      </c>
      <c r="G120" s="163" t="s">
        <v>225</v>
      </c>
      <c r="H120" s="164">
        <v>4</v>
      </c>
      <c r="I120" s="165"/>
      <c r="J120" s="166">
        <f>ROUND(I120*H120,2)</f>
        <v>0</v>
      </c>
      <c r="K120" s="162" t="s">
        <v>182</v>
      </c>
      <c r="L120" s="36"/>
      <c r="M120" s="167" t="s">
        <v>19</v>
      </c>
      <c r="N120" s="168" t="s">
        <v>43</v>
      </c>
      <c r="O120" s="61"/>
      <c r="P120" s="169">
        <f>O120*H120</f>
        <v>0</v>
      </c>
      <c r="Q120" s="169">
        <v>0</v>
      </c>
      <c r="R120" s="169">
        <f>Q120*H120</f>
        <v>0</v>
      </c>
      <c r="S120" s="169">
        <v>0</v>
      </c>
      <c r="T120" s="170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71" t="s">
        <v>183</v>
      </c>
      <c r="AT120" s="171" t="s">
        <v>178</v>
      </c>
      <c r="AU120" s="171" t="s">
        <v>72</v>
      </c>
      <c r="AY120" s="14" t="s">
        <v>184</v>
      </c>
      <c r="BE120" s="172">
        <f>IF(N120="základní",J120,0)</f>
        <v>0</v>
      </c>
      <c r="BF120" s="172">
        <f>IF(N120="snížená",J120,0)</f>
        <v>0</v>
      </c>
      <c r="BG120" s="172">
        <f>IF(N120="zákl. přenesená",J120,0)</f>
        <v>0</v>
      </c>
      <c r="BH120" s="172">
        <f>IF(N120="sníž. přenesená",J120,0)</f>
        <v>0</v>
      </c>
      <c r="BI120" s="172">
        <f>IF(N120="nulová",J120,0)</f>
        <v>0</v>
      </c>
      <c r="BJ120" s="14" t="s">
        <v>79</v>
      </c>
      <c r="BK120" s="172">
        <f>ROUND(I120*H120,2)</f>
        <v>0</v>
      </c>
      <c r="BL120" s="14" t="s">
        <v>183</v>
      </c>
      <c r="BM120" s="171" t="s">
        <v>250</v>
      </c>
    </row>
    <row r="121" spans="1:65" s="2" customFormat="1" ht="19.5">
      <c r="A121" s="31"/>
      <c r="B121" s="32"/>
      <c r="C121" s="33"/>
      <c r="D121" s="173" t="s">
        <v>186</v>
      </c>
      <c r="E121" s="33"/>
      <c r="F121" s="174" t="s">
        <v>251</v>
      </c>
      <c r="G121" s="33"/>
      <c r="H121" s="33"/>
      <c r="I121" s="112"/>
      <c r="J121" s="33"/>
      <c r="K121" s="33"/>
      <c r="L121" s="36"/>
      <c r="M121" s="175"/>
      <c r="N121" s="176"/>
      <c r="O121" s="61"/>
      <c r="P121" s="61"/>
      <c r="Q121" s="61"/>
      <c r="R121" s="61"/>
      <c r="S121" s="61"/>
      <c r="T121" s="62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186</v>
      </c>
      <c r="AU121" s="14" t="s">
        <v>72</v>
      </c>
    </row>
    <row r="122" spans="1:65" s="2" customFormat="1" ht="19.5">
      <c r="A122" s="31"/>
      <c r="B122" s="32"/>
      <c r="C122" s="33"/>
      <c r="D122" s="173" t="s">
        <v>188</v>
      </c>
      <c r="E122" s="33"/>
      <c r="F122" s="177" t="s">
        <v>252</v>
      </c>
      <c r="G122" s="33"/>
      <c r="H122" s="33"/>
      <c r="I122" s="112"/>
      <c r="J122" s="33"/>
      <c r="K122" s="33"/>
      <c r="L122" s="36"/>
      <c r="M122" s="175"/>
      <c r="N122" s="176"/>
      <c r="O122" s="61"/>
      <c r="P122" s="61"/>
      <c r="Q122" s="61"/>
      <c r="R122" s="61"/>
      <c r="S122" s="61"/>
      <c r="T122" s="62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188</v>
      </c>
      <c r="AU122" s="14" t="s">
        <v>72</v>
      </c>
    </row>
    <row r="123" spans="1:65" s="2" customFormat="1" ht="21.75" customHeight="1">
      <c r="A123" s="31"/>
      <c r="B123" s="32"/>
      <c r="C123" s="160" t="s">
        <v>253</v>
      </c>
      <c r="D123" s="160" t="s">
        <v>178</v>
      </c>
      <c r="E123" s="161" t="s">
        <v>254</v>
      </c>
      <c r="F123" s="162" t="s">
        <v>255</v>
      </c>
      <c r="G123" s="163" t="s">
        <v>256</v>
      </c>
      <c r="H123" s="164">
        <v>8</v>
      </c>
      <c r="I123" s="165"/>
      <c r="J123" s="166">
        <f>ROUND(I123*H123,2)</f>
        <v>0</v>
      </c>
      <c r="K123" s="162" t="s">
        <v>182</v>
      </c>
      <c r="L123" s="36"/>
      <c r="M123" s="167" t="s">
        <v>19</v>
      </c>
      <c r="N123" s="168" t="s">
        <v>43</v>
      </c>
      <c r="O123" s="61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1" t="s">
        <v>183</v>
      </c>
      <c r="AT123" s="171" t="s">
        <v>178</v>
      </c>
      <c r="AU123" s="171" t="s">
        <v>72</v>
      </c>
      <c r="AY123" s="14" t="s">
        <v>184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79</v>
      </c>
      <c r="BK123" s="172">
        <f>ROUND(I123*H123,2)</f>
        <v>0</v>
      </c>
      <c r="BL123" s="14" t="s">
        <v>183</v>
      </c>
      <c r="BM123" s="171" t="s">
        <v>257</v>
      </c>
    </row>
    <row r="124" spans="1:65" s="2" customFormat="1" ht="39">
      <c r="A124" s="31"/>
      <c r="B124" s="32"/>
      <c r="C124" s="33"/>
      <c r="D124" s="173" t="s">
        <v>186</v>
      </c>
      <c r="E124" s="33"/>
      <c r="F124" s="174" t="s">
        <v>258</v>
      </c>
      <c r="G124" s="33"/>
      <c r="H124" s="33"/>
      <c r="I124" s="112"/>
      <c r="J124" s="33"/>
      <c r="K124" s="33"/>
      <c r="L124" s="36"/>
      <c r="M124" s="175"/>
      <c r="N124" s="176"/>
      <c r="O124" s="61"/>
      <c r="P124" s="61"/>
      <c r="Q124" s="61"/>
      <c r="R124" s="61"/>
      <c r="S124" s="61"/>
      <c r="T124" s="62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186</v>
      </c>
      <c r="AU124" s="14" t="s">
        <v>72</v>
      </c>
    </row>
    <row r="125" spans="1:65" s="2" customFormat="1" ht="39">
      <c r="A125" s="31"/>
      <c r="B125" s="32"/>
      <c r="C125" s="33"/>
      <c r="D125" s="173" t="s">
        <v>188</v>
      </c>
      <c r="E125" s="33"/>
      <c r="F125" s="177" t="s">
        <v>259</v>
      </c>
      <c r="G125" s="33"/>
      <c r="H125" s="33"/>
      <c r="I125" s="112"/>
      <c r="J125" s="33"/>
      <c r="K125" s="33"/>
      <c r="L125" s="36"/>
      <c r="M125" s="175"/>
      <c r="N125" s="176"/>
      <c r="O125" s="61"/>
      <c r="P125" s="61"/>
      <c r="Q125" s="61"/>
      <c r="R125" s="61"/>
      <c r="S125" s="61"/>
      <c r="T125" s="62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188</v>
      </c>
      <c r="AU125" s="14" t="s">
        <v>72</v>
      </c>
    </row>
    <row r="126" spans="1:65" s="2" customFormat="1" ht="21.75" customHeight="1">
      <c r="A126" s="31"/>
      <c r="B126" s="32"/>
      <c r="C126" s="160" t="s">
        <v>260</v>
      </c>
      <c r="D126" s="160" t="s">
        <v>178</v>
      </c>
      <c r="E126" s="161" t="s">
        <v>261</v>
      </c>
      <c r="F126" s="162" t="s">
        <v>262</v>
      </c>
      <c r="G126" s="163" t="s">
        <v>236</v>
      </c>
      <c r="H126" s="164">
        <v>2230</v>
      </c>
      <c r="I126" s="165"/>
      <c r="J126" s="166">
        <f>ROUND(I126*H126,2)</f>
        <v>0</v>
      </c>
      <c r="K126" s="162" t="s">
        <v>182</v>
      </c>
      <c r="L126" s="36"/>
      <c r="M126" s="167" t="s">
        <v>19</v>
      </c>
      <c r="N126" s="168" t="s">
        <v>43</v>
      </c>
      <c r="O126" s="61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1" t="s">
        <v>183</v>
      </c>
      <c r="AT126" s="171" t="s">
        <v>178</v>
      </c>
      <c r="AU126" s="171" t="s">
        <v>72</v>
      </c>
      <c r="AY126" s="14" t="s">
        <v>184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79</v>
      </c>
      <c r="BK126" s="172">
        <f>ROUND(I126*H126,2)</f>
        <v>0</v>
      </c>
      <c r="BL126" s="14" t="s">
        <v>183</v>
      </c>
      <c r="BM126" s="171" t="s">
        <v>263</v>
      </c>
    </row>
    <row r="127" spans="1:65" s="2" customFormat="1" ht="29.25">
      <c r="A127" s="31"/>
      <c r="B127" s="32"/>
      <c r="C127" s="33"/>
      <c r="D127" s="173" t="s">
        <v>186</v>
      </c>
      <c r="E127" s="33"/>
      <c r="F127" s="174" t="s">
        <v>264</v>
      </c>
      <c r="G127" s="33"/>
      <c r="H127" s="33"/>
      <c r="I127" s="112"/>
      <c r="J127" s="33"/>
      <c r="K127" s="33"/>
      <c r="L127" s="36"/>
      <c r="M127" s="175"/>
      <c r="N127" s="176"/>
      <c r="O127" s="61"/>
      <c r="P127" s="61"/>
      <c r="Q127" s="61"/>
      <c r="R127" s="61"/>
      <c r="S127" s="61"/>
      <c r="T127" s="62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186</v>
      </c>
      <c r="AU127" s="14" t="s">
        <v>72</v>
      </c>
    </row>
    <row r="128" spans="1:65" s="2" customFormat="1" ht="39">
      <c r="A128" s="31"/>
      <c r="B128" s="32"/>
      <c r="C128" s="33"/>
      <c r="D128" s="173" t="s">
        <v>188</v>
      </c>
      <c r="E128" s="33"/>
      <c r="F128" s="177" t="s">
        <v>265</v>
      </c>
      <c r="G128" s="33"/>
      <c r="H128" s="33"/>
      <c r="I128" s="112"/>
      <c r="J128" s="33"/>
      <c r="K128" s="33"/>
      <c r="L128" s="36"/>
      <c r="M128" s="175"/>
      <c r="N128" s="176"/>
      <c r="O128" s="61"/>
      <c r="P128" s="61"/>
      <c r="Q128" s="61"/>
      <c r="R128" s="61"/>
      <c r="S128" s="61"/>
      <c r="T128" s="62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188</v>
      </c>
      <c r="AU128" s="14" t="s">
        <v>72</v>
      </c>
    </row>
    <row r="129" spans="1:65" s="10" customFormat="1">
      <c r="B129" s="178"/>
      <c r="C129" s="179"/>
      <c r="D129" s="173" t="s">
        <v>190</v>
      </c>
      <c r="E129" s="180" t="s">
        <v>19</v>
      </c>
      <c r="F129" s="181" t="s">
        <v>266</v>
      </c>
      <c r="G129" s="179"/>
      <c r="H129" s="182">
        <v>2230</v>
      </c>
      <c r="I129" s="183"/>
      <c r="J129" s="179"/>
      <c r="K129" s="179"/>
      <c r="L129" s="184"/>
      <c r="M129" s="185"/>
      <c r="N129" s="186"/>
      <c r="O129" s="186"/>
      <c r="P129" s="186"/>
      <c r="Q129" s="186"/>
      <c r="R129" s="186"/>
      <c r="S129" s="186"/>
      <c r="T129" s="187"/>
      <c r="AT129" s="188" t="s">
        <v>190</v>
      </c>
      <c r="AU129" s="188" t="s">
        <v>72</v>
      </c>
      <c r="AV129" s="10" t="s">
        <v>81</v>
      </c>
      <c r="AW129" s="10" t="s">
        <v>33</v>
      </c>
      <c r="AX129" s="10" t="s">
        <v>79</v>
      </c>
      <c r="AY129" s="188" t="s">
        <v>184</v>
      </c>
    </row>
    <row r="130" spans="1:65" s="2" customFormat="1" ht="21.75" customHeight="1">
      <c r="A130" s="31"/>
      <c r="B130" s="32"/>
      <c r="C130" s="160" t="s">
        <v>267</v>
      </c>
      <c r="D130" s="160" t="s">
        <v>178</v>
      </c>
      <c r="E130" s="161" t="s">
        <v>268</v>
      </c>
      <c r="F130" s="162" t="s">
        <v>269</v>
      </c>
      <c r="G130" s="163" t="s">
        <v>236</v>
      </c>
      <c r="H130" s="164">
        <v>2230</v>
      </c>
      <c r="I130" s="165"/>
      <c r="J130" s="166">
        <f>ROUND(I130*H130,2)</f>
        <v>0</v>
      </c>
      <c r="K130" s="162" t="s">
        <v>182</v>
      </c>
      <c r="L130" s="36"/>
      <c r="M130" s="167" t="s">
        <v>19</v>
      </c>
      <c r="N130" s="168" t="s">
        <v>43</v>
      </c>
      <c r="O130" s="61"/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1" t="s">
        <v>183</v>
      </c>
      <c r="AT130" s="171" t="s">
        <v>178</v>
      </c>
      <c r="AU130" s="171" t="s">
        <v>72</v>
      </c>
      <c r="AY130" s="14" t="s">
        <v>184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79</v>
      </c>
      <c r="BK130" s="172">
        <f>ROUND(I130*H130,2)</f>
        <v>0</v>
      </c>
      <c r="BL130" s="14" t="s">
        <v>183</v>
      </c>
      <c r="BM130" s="171" t="s">
        <v>270</v>
      </c>
    </row>
    <row r="131" spans="1:65" s="2" customFormat="1" ht="29.25">
      <c r="A131" s="31"/>
      <c r="B131" s="32"/>
      <c r="C131" s="33"/>
      <c r="D131" s="173" t="s">
        <v>186</v>
      </c>
      <c r="E131" s="33"/>
      <c r="F131" s="174" t="s">
        <v>271</v>
      </c>
      <c r="G131" s="33"/>
      <c r="H131" s="33"/>
      <c r="I131" s="112"/>
      <c r="J131" s="33"/>
      <c r="K131" s="33"/>
      <c r="L131" s="36"/>
      <c r="M131" s="175"/>
      <c r="N131" s="176"/>
      <c r="O131" s="61"/>
      <c r="P131" s="61"/>
      <c r="Q131" s="61"/>
      <c r="R131" s="61"/>
      <c r="S131" s="61"/>
      <c r="T131" s="62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186</v>
      </c>
      <c r="AU131" s="14" t="s">
        <v>72</v>
      </c>
    </row>
    <row r="132" spans="1:65" s="2" customFormat="1" ht="39">
      <c r="A132" s="31"/>
      <c r="B132" s="32"/>
      <c r="C132" s="33"/>
      <c r="D132" s="173" t="s">
        <v>188</v>
      </c>
      <c r="E132" s="33"/>
      <c r="F132" s="177" t="s">
        <v>265</v>
      </c>
      <c r="G132" s="33"/>
      <c r="H132" s="33"/>
      <c r="I132" s="112"/>
      <c r="J132" s="33"/>
      <c r="K132" s="33"/>
      <c r="L132" s="36"/>
      <c r="M132" s="175"/>
      <c r="N132" s="176"/>
      <c r="O132" s="61"/>
      <c r="P132" s="61"/>
      <c r="Q132" s="61"/>
      <c r="R132" s="61"/>
      <c r="S132" s="61"/>
      <c r="T132" s="62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188</v>
      </c>
      <c r="AU132" s="14" t="s">
        <v>72</v>
      </c>
    </row>
    <row r="133" spans="1:65" s="10" customFormat="1">
      <c r="B133" s="178"/>
      <c r="C133" s="179"/>
      <c r="D133" s="173" t="s">
        <v>190</v>
      </c>
      <c r="E133" s="180" t="s">
        <v>19</v>
      </c>
      <c r="F133" s="181" t="s">
        <v>266</v>
      </c>
      <c r="G133" s="179"/>
      <c r="H133" s="182">
        <v>2230</v>
      </c>
      <c r="I133" s="183"/>
      <c r="J133" s="179"/>
      <c r="K133" s="179"/>
      <c r="L133" s="184"/>
      <c r="M133" s="185"/>
      <c r="N133" s="186"/>
      <c r="O133" s="186"/>
      <c r="P133" s="186"/>
      <c r="Q133" s="186"/>
      <c r="R133" s="186"/>
      <c r="S133" s="186"/>
      <c r="T133" s="187"/>
      <c r="AT133" s="188" t="s">
        <v>190</v>
      </c>
      <c r="AU133" s="188" t="s">
        <v>72</v>
      </c>
      <c r="AV133" s="10" t="s">
        <v>81</v>
      </c>
      <c r="AW133" s="10" t="s">
        <v>33</v>
      </c>
      <c r="AX133" s="10" t="s">
        <v>79</v>
      </c>
      <c r="AY133" s="188" t="s">
        <v>184</v>
      </c>
    </row>
    <row r="134" spans="1:65" s="2" customFormat="1" ht="21.75" customHeight="1">
      <c r="A134" s="31"/>
      <c r="B134" s="32"/>
      <c r="C134" s="160" t="s">
        <v>272</v>
      </c>
      <c r="D134" s="160" t="s">
        <v>178</v>
      </c>
      <c r="E134" s="161" t="s">
        <v>273</v>
      </c>
      <c r="F134" s="162" t="s">
        <v>274</v>
      </c>
      <c r="G134" s="163" t="s">
        <v>204</v>
      </c>
      <c r="H134" s="164">
        <v>1.2</v>
      </c>
      <c r="I134" s="165"/>
      <c r="J134" s="166">
        <f>ROUND(I134*H134,2)</f>
        <v>0</v>
      </c>
      <c r="K134" s="162" t="s">
        <v>182</v>
      </c>
      <c r="L134" s="36"/>
      <c r="M134" s="167" t="s">
        <v>19</v>
      </c>
      <c r="N134" s="168" t="s">
        <v>43</v>
      </c>
      <c r="O134" s="61"/>
      <c r="P134" s="169">
        <f>O134*H134</f>
        <v>0</v>
      </c>
      <c r="Q134" s="169">
        <v>0</v>
      </c>
      <c r="R134" s="169">
        <f>Q134*H134</f>
        <v>0</v>
      </c>
      <c r="S134" s="169">
        <v>0</v>
      </c>
      <c r="T134" s="170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1" t="s">
        <v>183</v>
      </c>
      <c r="AT134" s="171" t="s">
        <v>178</v>
      </c>
      <c r="AU134" s="171" t="s">
        <v>72</v>
      </c>
      <c r="AY134" s="14" t="s">
        <v>184</v>
      </c>
      <c r="BE134" s="172">
        <f>IF(N134="základní",J134,0)</f>
        <v>0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4" t="s">
        <v>79</v>
      </c>
      <c r="BK134" s="172">
        <f>ROUND(I134*H134,2)</f>
        <v>0</v>
      </c>
      <c r="BL134" s="14" t="s">
        <v>183</v>
      </c>
      <c r="BM134" s="171" t="s">
        <v>275</v>
      </c>
    </row>
    <row r="135" spans="1:65" s="2" customFormat="1" ht="39">
      <c r="A135" s="31"/>
      <c r="B135" s="32"/>
      <c r="C135" s="33"/>
      <c r="D135" s="173" t="s">
        <v>186</v>
      </c>
      <c r="E135" s="33"/>
      <c r="F135" s="174" t="s">
        <v>276</v>
      </c>
      <c r="G135" s="33"/>
      <c r="H135" s="33"/>
      <c r="I135" s="112"/>
      <c r="J135" s="33"/>
      <c r="K135" s="33"/>
      <c r="L135" s="36"/>
      <c r="M135" s="175"/>
      <c r="N135" s="176"/>
      <c r="O135" s="61"/>
      <c r="P135" s="61"/>
      <c r="Q135" s="61"/>
      <c r="R135" s="61"/>
      <c r="S135" s="61"/>
      <c r="T135" s="62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186</v>
      </c>
      <c r="AU135" s="14" t="s">
        <v>72</v>
      </c>
    </row>
    <row r="136" spans="1:65" s="2" customFormat="1" ht="48.75">
      <c r="A136" s="31"/>
      <c r="B136" s="32"/>
      <c r="C136" s="33"/>
      <c r="D136" s="173" t="s">
        <v>188</v>
      </c>
      <c r="E136" s="33"/>
      <c r="F136" s="177" t="s">
        <v>277</v>
      </c>
      <c r="G136" s="33"/>
      <c r="H136" s="33"/>
      <c r="I136" s="112"/>
      <c r="J136" s="33"/>
      <c r="K136" s="33"/>
      <c r="L136" s="36"/>
      <c r="M136" s="175"/>
      <c r="N136" s="176"/>
      <c r="O136" s="61"/>
      <c r="P136" s="61"/>
      <c r="Q136" s="61"/>
      <c r="R136" s="61"/>
      <c r="S136" s="61"/>
      <c r="T136" s="62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188</v>
      </c>
      <c r="AU136" s="14" t="s">
        <v>72</v>
      </c>
    </row>
    <row r="137" spans="1:65" s="2" customFormat="1" ht="21.75" customHeight="1">
      <c r="A137" s="31"/>
      <c r="B137" s="32"/>
      <c r="C137" s="160" t="s">
        <v>8</v>
      </c>
      <c r="D137" s="160" t="s">
        <v>178</v>
      </c>
      <c r="E137" s="161" t="s">
        <v>278</v>
      </c>
      <c r="F137" s="162" t="s">
        <v>279</v>
      </c>
      <c r="G137" s="163" t="s">
        <v>196</v>
      </c>
      <c r="H137" s="164">
        <v>101.4</v>
      </c>
      <c r="I137" s="165"/>
      <c r="J137" s="166">
        <f>ROUND(I137*H137,2)</f>
        <v>0</v>
      </c>
      <c r="K137" s="162" t="s">
        <v>182</v>
      </c>
      <c r="L137" s="36"/>
      <c r="M137" s="167" t="s">
        <v>19</v>
      </c>
      <c r="N137" s="168" t="s">
        <v>43</v>
      </c>
      <c r="O137" s="61"/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1" t="s">
        <v>183</v>
      </c>
      <c r="AT137" s="171" t="s">
        <v>178</v>
      </c>
      <c r="AU137" s="171" t="s">
        <v>72</v>
      </c>
      <c r="AY137" s="14" t="s">
        <v>184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4" t="s">
        <v>79</v>
      </c>
      <c r="BK137" s="172">
        <f>ROUND(I137*H137,2)</f>
        <v>0</v>
      </c>
      <c r="BL137" s="14" t="s">
        <v>183</v>
      </c>
      <c r="BM137" s="171" t="s">
        <v>280</v>
      </c>
    </row>
    <row r="138" spans="1:65" s="2" customFormat="1" ht="29.25">
      <c r="A138" s="31"/>
      <c r="B138" s="32"/>
      <c r="C138" s="33"/>
      <c r="D138" s="173" t="s">
        <v>186</v>
      </c>
      <c r="E138" s="33"/>
      <c r="F138" s="174" t="s">
        <v>281</v>
      </c>
      <c r="G138" s="33"/>
      <c r="H138" s="33"/>
      <c r="I138" s="112"/>
      <c r="J138" s="33"/>
      <c r="K138" s="33"/>
      <c r="L138" s="36"/>
      <c r="M138" s="175"/>
      <c r="N138" s="176"/>
      <c r="O138" s="61"/>
      <c r="P138" s="61"/>
      <c r="Q138" s="61"/>
      <c r="R138" s="61"/>
      <c r="S138" s="61"/>
      <c r="T138" s="62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186</v>
      </c>
      <c r="AU138" s="14" t="s">
        <v>72</v>
      </c>
    </row>
    <row r="139" spans="1:65" s="2" customFormat="1" ht="29.25">
      <c r="A139" s="31"/>
      <c r="B139" s="32"/>
      <c r="C139" s="33"/>
      <c r="D139" s="173" t="s">
        <v>188</v>
      </c>
      <c r="E139" s="33"/>
      <c r="F139" s="177" t="s">
        <v>282</v>
      </c>
      <c r="G139" s="33"/>
      <c r="H139" s="33"/>
      <c r="I139" s="112"/>
      <c r="J139" s="33"/>
      <c r="K139" s="33"/>
      <c r="L139" s="36"/>
      <c r="M139" s="175"/>
      <c r="N139" s="176"/>
      <c r="O139" s="61"/>
      <c r="P139" s="61"/>
      <c r="Q139" s="61"/>
      <c r="R139" s="61"/>
      <c r="S139" s="61"/>
      <c r="T139" s="62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188</v>
      </c>
      <c r="AU139" s="14" t="s">
        <v>72</v>
      </c>
    </row>
    <row r="140" spans="1:65" s="10" customFormat="1">
      <c r="B140" s="178"/>
      <c r="C140" s="179"/>
      <c r="D140" s="173" t="s">
        <v>190</v>
      </c>
      <c r="E140" s="180" t="s">
        <v>19</v>
      </c>
      <c r="F140" s="181" t="s">
        <v>283</v>
      </c>
      <c r="G140" s="179"/>
      <c r="H140" s="182">
        <v>36.200000000000003</v>
      </c>
      <c r="I140" s="183"/>
      <c r="J140" s="179"/>
      <c r="K140" s="179"/>
      <c r="L140" s="184"/>
      <c r="M140" s="185"/>
      <c r="N140" s="186"/>
      <c r="O140" s="186"/>
      <c r="P140" s="186"/>
      <c r="Q140" s="186"/>
      <c r="R140" s="186"/>
      <c r="S140" s="186"/>
      <c r="T140" s="187"/>
      <c r="AT140" s="188" t="s">
        <v>190</v>
      </c>
      <c r="AU140" s="188" t="s">
        <v>72</v>
      </c>
      <c r="AV140" s="10" t="s">
        <v>81</v>
      </c>
      <c r="AW140" s="10" t="s">
        <v>33</v>
      </c>
      <c r="AX140" s="10" t="s">
        <v>72</v>
      </c>
      <c r="AY140" s="188" t="s">
        <v>184</v>
      </c>
    </row>
    <row r="141" spans="1:65" s="10" customFormat="1">
      <c r="B141" s="178"/>
      <c r="C141" s="179"/>
      <c r="D141" s="173" t="s">
        <v>190</v>
      </c>
      <c r="E141" s="180" t="s">
        <v>19</v>
      </c>
      <c r="F141" s="181" t="s">
        <v>284</v>
      </c>
      <c r="G141" s="179"/>
      <c r="H141" s="182">
        <v>65.2</v>
      </c>
      <c r="I141" s="183"/>
      <c r="J141" s="179"/>
      <c r="K141" s="179"/>
      <c r="L141" s="184"/>
      <c r="M141" s="185"/>
      <c r="N141" s="186"/>
      <c r="O141" s="186"/>
      <c r="P141" s="186"/>
      <c r="Q141" s="186"/>
      <c r="R141" s="186"/>
      <c r="S141" s="186"/>
      <c r="T141" s="187"/>
      <c r="AT141" s="188" t="s">
        <v>190</v>
      </c>
      <c r="AU141" s="188" t="s">
        <v>72</v>
      </c>
      <c r="AV141" s="10" t="s">
        <v>81</v>
      </c>
      <c r="AW141" s="10" t="s">
        <v>33</v>
      </c>
      <c r="AX141" s="10" t="s">
        <v>72</v>
      </c>
      <c r="AY141" s="188" t="s">
        <v>184</v>
      </c>
    </row>
    <row r="142" spans="1:65" s="11" customFormat="1">
      <c r="B142" s="189"/>
      <c r="C142" s="190"/>
      <c r="D142" s="173" t="s">
        <v>190</v>
      </c>
      <c r="E142" s="191" t="s">
        <v>19</v>
      </c>
      <c r="F142" s="192" t="s">
        <v>193</v>
      </c>
      <c r="G142" s="190"/>
      <c r="H142" s="193">
        <v>101.4</v>
      </c>
      <c r="I142" s="194"/>
      <c r="J142" s="190"/>
      <c r="K142" s="190"/>
      <c r="L142" s="195"/>
      <c r="M142" s="196"/>
      <c r="N142" s="197"/>
      <c r="O142" s="197"/>
      <c r="P142" s="197"/>
      <c r="Q142" s="197"/>
      <c r="R142" s="197"/>
      <c r="S142" s="197"/>
      <c r="T142" s="198"/>
      <c r="AT142" s="199" t="s">
        <v>190</v>
      </c>
      <c r="AU142" s="199" t="s">
        <v>72</v>
      </c>
      <c r="AV142" s="11" t="s">
        <v>183</v>
      </c>
      <c r="AW142" s="11" t="s">
        <v>33</v>
      </c>
      <c r="AX142" s="11" t="s">
        <v>79</v>
      </c>
      <c r="AY142" s="199" t="s">
        <v>184</v>
      </c>
    </row>
    <row r="143" spans="1:65" s="2" customFormat="1" ht="21.75" customHeight="1">
      <c r="A143" s="31"/>
      <c r="B143" s="32"/>
      <c r="C143" s="160" t="s">
        <v>285</v>
      </c>
      <c r="D143" s="160" t="s">
        <v>178</v>
      </c>
      <c r="E143" s="161" t="s">
        <v>286</v>
      </c>
      <c r="F143" s="162" t="s">
        <v>287</v>
      </c>
      <c r="G143" s="163" t="s">
        <v>218</v>
      </c>
      <c r="H143" s="164">
        <v>1.35</v>
      </c>
      <c r="I143" s="165"/>
      <c r="J143" s="166">
        <f>ROUND(I143*H143,2)</f>
        <v>0</v>
      </c>
      <c r="K143" s="162" t="s">
        <v>182</v>
      </c>
      <c r="L143" s="36"/>
      <c r="M143" s="167" t="s">
        <v>19</v>
      </c>
      <c r="N143" s="168" t="s">
        <v>43</v>
      </c>
      <c r="O143" s="61"/>
      <c r="P143" s="169">
        <f>O143*H143</f>
        <v>0</v>
      </c>
      <c r="Q143" s="169">
        <v>0</v>
      </c>
      <c r="R143" s="169">
        <f>Q143*H143</f>
        <v>0</v>
      </c>
      <c r="S143" s="169">
        <v>0</v>
      </c>
      <c r="T143" s="170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1" t="s">
        <v>288</v>
      </c>
      <c r="AT143" s="171" t="s">
        <v>178</v>
      </c>
      <c r="AU143" s="171" t="s">
        <v>72</v>
      </c>
      <c r="AY143" s="14" t="s">
        <v>184</v>
      </c>
      <c r="BE143" s="172">
        <f>IF(N143="základní",J143,0)</f>
        <v>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4" t="s">
        <v>79</v>
      </c>
      <c r="BK143" s="172">
        <f>ROUND(I143*H143,2)</f>
        <v>0</v>
      </c>
      <c r="BL143" s="14" t="s">
        <v>288</v>
      </c>
      <c r="BM143" s="171" t="s">
        <v>289</v>
      </c>
    </row>
    <row r="144" spans="1:65" s="2" customFormat="1" ht="29.25">
      <c r="A144" s="31"/>
      <c r="B144" s="32"/>
      <c r="C144" s="33"/>
      <c r="D144" s="173" t="s">
        <v>186</v>
      </c>
      <c r="E144" s="33"/>
      <c r="F144" s="174" t="s">
        <v>290</v>
      </c>
      <c r="G144" s="33"/>
      <c r="H144" s="33"/>
      <c r="I144" s="112"/>
      <c r="J144" s="33"/>
      <c r="K144" s="33"/>
      <c r="L144" s="36"/>
      <c r="M144" s="175"/>
      <c r="N144" s="176"/>
      <c r="O144" s="61"/>
      <c r="P144" s="61"/>
      <c r="Q144" s="61"/>
      <c r="R144" s="61"/>
      <c r="S144" s="61"/>
      <c r="T144" s="62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186</v>
      </c>
      <c r="AU144" s="14" t="s">
        <v>72</v>
      </c>
    </row>
    <row r="145" spans="1:65" s="2" customFormat="1" ht="39">
      <c r="A145" s="31"/>
      <c r="B145" s="32"/>
      <c r="C145" s="33"/>
      <c r="D145" s="173" t="s">
        <v>188</v>
      </c>
      <c r="E145" s="33"/>
      <c r="F145" s="177" t="s">
        <v>291</v>
      </c>
      <c r="G145" s="33"/>
      <c r="H145" s="33"/>
      <c r="I145" s="112"/>
      <c r="J145" s="33"/>
      <c r="K145" s="33"/>
      <c r="L145" s="36"/>
      <c r="M145" s="175"/>
      <c r="N145" s="176"/>
      <c r="O145" s="61"/>
      <c r="P145" s="61"/>
      <c r="Q145" s="61"/>
      <c r="R145" s="61"/>
      <c r="S145" s="61"/>
      <c r="T145" s="62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188</v>
      </c>
      <c r="AU145" s="14" t="s">
        <v>72</v>
      </c>
    </row>
    <row r="146" spans="1:65" s="10" customFormat="1">
      <c r="B146" s="178"/>
      <c r="C146" s="179"/>
      <c r="D146" s="173" t="s">
        <v>190</v>
      </c>
      <c r="E146" s="180" t="s">
        <v>19</v>
      </c>
      <c r="F146" s="181" t="s">
        <v>292</v>
      </c>
      <c r="G146" s="179"/>
      <c r="H146" s="182">
        <v>1.35</v>
      </c>
      <c r="I146" s="183"/>
      <c r="J146" s="179"/>
      <c r="K146" s="179"/>
      <c r="L146" s="184"/>
      <c r="M146" s="185"/>
      <c r="N146" s="186"/>
      <c r="O146" s="186"/>
      <c r="P146" s="186"/>
      <c r="Q146" s="186"/>
      <c r="R146" s="186"/>
      <c r="S146" s="186"/>
      <c r="T146" s="187"/>
      <c r="AT146" s="188" t="s">
        <v>190</v>
      </c>
      <c r="AU146" s="188" t="s">
        <v>72</v>
      </c>
      <c r="AV146" s="10" t="s">
        <v>81</v>
      </c>
      <c r="AW146" s="10" t="s">
        <v>33</v>
      </c>
      <c r="AX146" s="10" t="s">
        <v>79</v>
      </c>
      <c r="AY146" s="188" t="s">
        <v>184</v>
      </c>
    </row>
    <row r="147" spans="1:65" s="2" customFormat="1" ht="21.75" customHeight="1">
      <c r="A147" s="31"/>
      <c r="B147" s="32"/>
      <c r="C147" s="160" t="s">
        <v>293</v>
      </c>
      <c r="D147" s="160" t="s">
        <v>178</v>
      </c>
      <c r="E147" s="161" t="s">
        <v>294</v>
      </c>
      <c r="F147" s="162" t="s">
        <v>295</v>
      </c>
      <c r="G147" s="163" t="s">
        <v>225</v>
      </c>
      <c r="H147" s="164">
        <v>5</v>
      </c>
      <c r="I147" s="165"/>
      <c r="J147" s="166">
        <f>ROUND(I147*H147,2)</f>
        <v>0</v>
      </c>
      <c r="K147" s="162" t="s">
        <v>182</v>
      </c>
      <c r="L147" s="36"/>
      <c r="M147" s="167" t="s">
        <v>19</v>
      </c>
      <c r="N147" s="168" t="s">
        <v>43</v>
      </c>
      <c r="O147" s="61"/>
      <c r="P147" s="169">
        <f>O147*H147</f>
        <v>0</v>
      </c>
      <c r="Q147" s="169">
        <v>0</v>
      </c>
      <c r="R147" s="169">
        <f>Q147*H147</f>
        <v>0</v>
      </c>
      <c r="S147" s="169">
        <v>0</v>
      </c>
      <c r="T147" s="17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1" t="s">
        <v>288</v>
      </c>
      <c r="AT147" s="171" t="s">
        <v>178</v>
      </c>
      <c r="AU147" s="171" t="s">
        <v>72</v>
      </c>
      <c r="AY147" s="14" t="s">
        <v>184</v>
      </c>
      <c r="BE147" s="172">
        <f>IF(N147="základní",J147,0)</f>
        <v>0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4" t="s">
        <v>79</v>
      </c>
      <c r="BK147" s="172">
        <f>ROUND(I147*H147,2)</f>
        <v>0</v>
      </c>
      <c r="BL147" s="14" t="s">
        <v>288</v>
      </c>
      <c r="BM147" s="171" t="s">
        <v>296</v>
      </c>
    </row>
    <row r="148" spans="1:65" s="2" customFormat="1" ht="29.25">
      <c r="A148" s="31"/>
      <c r="B148" s="32"/>
      <c r="C148" s="33"/>
      <c r="D148" s="173" t="s">
        <v>186</v>
      </c>
      <c r="E148" s="33"/>
      <c r="F148" s="174" t="s">
        <v>297</v>
      </c>
      <c r="G148" s="33"/>
      <c r="H148" s="33"/>
      <c r="I148" s="112"/>
      <c r="J148" s="33"/>
      <c r="K148" s="33"/>
      <c r="L148" s="36"/>
      <c r="M148" s="175"/>
      <c r="N148" s="176"/>
      <c r="O148" s="61"/>
      <c r="P148" s="61"/>
      <c r="Q148" s="61"/>
      <c r="R148" s="61"/>
      <c r="S148" s="61"/>
      <c r="T148" s="62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186</v>
      </c>
      <c r="AU148" s="14" t="s">
        <v>72</v>
      </c>
    </row>
    <row r="149" spans="1:65" s="2" customFormat="1" ht="29.25">
      <c r="A149" s="31"/>
      <c r="B149" s="32"/>
      <c r="C149" s="33"/>
      <c r="D149" s="173" t="s">
        <v>188</v>
      </c>
      <c r="E149" s="33"/>
      <c r="F149" s="177" t="s">
        <v>298</v>
      </c>
      <c r="G149" s="33"/>
      <c r="H149" s="33"/>
      <c r="I149" s="112"/>
      <c r="J149" s="33"/>
      <c r="K149" s="33"/>
      <c r="L149" s="36"/>
      <c r="M149" s="175"/>
      <c r="N149" s="176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188</v>
      </c>
      <c r="AU149" s="14" t="s">
        <v>72</v>
      </c>
    </row>
    <row r="150" spans="1:65" s="10" customFormat="1">
      <c r="B150" s="178"/>
      <c r="C150" s="179"/>
      <c r="D150" s="173" t="s">
        <v>190</v>
      </c>
      <c r="E150" s="180" t="s">
        <v>19</v>
      </c>
      <c r="F150" s="181" t="s">
        <v>299</v>
      </c>
      <c r="G150" s="179"/>
      <c r="H150" s="182">
        <v>5</v>
      </c>
      <c r="I150" s="183"/>
      <c r="J150" s="179"/>
      <c r="K150" s="179"/>
      <c r="L150" s="184"/>
      <c r="M150" s="185"/>
      <c r="N150" s="186"/>
      <c r="O150" s="186"/>
      <c r="P150" s="186"/>
      <c r="Q150" s="186"/>
      <c r="R150" s="186"/>
      <c r="S150" s="186"/>
      <c r="T150" s="187"/>
      <c r="AT150" s="188" t="s">
        <v>190</v>
      </c>
      <c r="AU150" s="188" t="s">
        <v>72</v>
      </c>
      <c r="AV150" s="10" t="s">
        <v>81</v>
      </c>
      <c r="AW150" s="10" t="s">
        <v>33</v>
      </c>
      <c r="AX150" s="10" t="s">
        <v>79</v>
      </c>
      <c r="AY150" s="188" t="s">
        <v>184</v>
      </c>
    </row>
    <row r="151" spans="1:65" s="2" customFormat="1" ht="21.75" customHeight="1">
      <c r="A151" s="31"/>
      <c r="B151" s="32"/>
      <c r="C151" s="160" t="s">
        <v>300</v>
      </c>
      <c r="D151" s="160" t="s">
        <v>178</v>
      </c>
      <c r="E151" s="161" t="s">
        <v>301</v>
      </c>
      <c r="F151" s="162" t="s">
        <v>302</v>
      </c>
      <c r="G151" s="163" t="s">
        <v>225</v>
      </c>
      <c r="H151" s="164">
        <v>11</v>
      </c>
      <c r="I151" s="165"/>
      <c r="J151" s="166">
        <f>ROUND(I151*H151,2)</f>
        <v>0</v>
      </c>
      <c r="K151" s="162" t="s">
        <v>182</v>
      </c>
      <c r="L151" s="36"/>
      <c r="M151" s="167" t="s">
        <v>19</v>
      </c>
      <c r="N151" s="168" t="s">
        <v>43</v>
      </c>
      <c r="O151" s="61"/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1" t="s">
        <v>288</v>
      </c>
      <c r="AT151" s="171" t="s">
        <v>178</v>
      </c>
      <c r="AU151" s="171" t="s">
        <v>72</v>
      </c>
      <c r="AY151" s="14" t="s">
        <v>184</v>
      </c>
      <c r="BE151" s="172">
        <f>IF(N151="základní",J151,0)</f>
        <v>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4" t="s">
        <v>79</v>
      </c>
      <c r="BK151" s="172">
        <f>ROUND(I151*H151,2)</f>
        <v>0</v>
      </c>
      <c r="BL151" s="14" t="s">
        <v>288</v>
      </c>
      <c r="BM151" s="171" t="s">
        <v>303</v>
      </c>
    </row>
    <row r="152" spans="1:65" s="2" customFormat="1" ht="29.25">
      <c r="A152" s="31"/>
      <c r="B152" s="32"/>
      <c r="C152" s="33"/>
      <c r="D152" s="173" t="s">
        <v>186</v>
      </c>
      <c r="E152" s="33"/>
      <c r="F152" s="174" t="s">
        <v>304</v>
      </c>
      <c r="G152" s="33"/>
      <c r="H152" s="33"/>
      <c r="I152" s="112"/>
      <c r="J152" s="33"/>
      <c r="K152" s="33"/>
      <c r="L152" s="36"/>
      <c r="M152" s="175"/>
      <c r="N152" s="176"/>
      <c r="O152" s="61"/>
      <c r="P152" s="61"/>
      <c r="Q152" s="61"/>
      <c r="R152" s="61"/>
      <c r="S152" s="61"/>
      <c r="T152" s="62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186</v>
      </c>
      <c r="AU152" s="14" t="s">
        <v>72</v>
      </c>
    </row>
    <row r="153" spans="1:65" s="2" customFormat="1" ht="29.25">
      <c r="A153" s="31"/>
      <c r="B153" s="32"/>
      <c r="C153" s="33"/>
      <c r="D153" s="173" t="s">
        <v>188</v>
      </c>
      <c r="E153" s="33"/>
      <c r="F153" s="177" t="s">
        <v>298</v>
      </c>
      <c r="G153" s="33"/>
      <c r="H153" s="33"/>
      <c r="I153" s="112"/>
      <c r="J153" s="33"/>
      <c r="K153" s="33"/>
      <c r="L153" s="36"/>
      <c r="M153" s="175"/>
      <c r="N153" s="176"/>
      <c r="O153" s="61"/>
      <c r="P153" s="61"/>
      <c r="Q153" s="61"/>
      <c r="R153" s="61"/>
      <c r="S153" s="61"/>
      <c r="T153" s="62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188</v>
      </c>
      <c r="AU153" s="14" t="s">
        <v>72</v>
      </c>
    </row>
    <row r="154" spans="1:65" s="10" customFormat="1">
      <c r="B154" s="178"/>
      <c r="C154" s="179"/>
      <c r="D154" s="173" t="s">
        <v>190</v>
      </c>
      <c r="E154" s="180" t="s">
        <v>19</v>
      </c>
      <c r="F154" s="181" t="s">
        <v>305</v>
      </c>
      <c r="G154" s="179"/>
      <c r="H154" s="182">
        <v>11</v>
      </c>
      <c r="I154" s="183"/>
      <c r="J154" s="179"/>
      <c r="K154" s="179"/>
      <c r="L154" s="184"/>
      <c r="M154" s="185"/>
      <c r="N154" s="186"/>
      <c r="O154" s="186"/>
      <c r="P154" s="186"/>
      <c r="Q154" s="186"/>
      <c r="R154" s="186"/>
      <c r="S154" s="186"/>
      <c r="T154" s="187"/>
      <c r="AT154" s="188" t="s">
        <v>190</v>
      </c>
      <c r="AU154" s="188" t="s">
        <v>72</v>
      </c>
      <c r="AV154" s="10" t="s">
        <v>81</v>
      </c>
      <c r="AW154" s="10" t="s">
        <v>33</v>
      </c>
      <c r="AX154" s="10" t="s">
        <v>79</v>
      </c>
      <c r="AY154" s="188" t="s">
        <v>184</v>
      </c>
    </row>
    <row r="155" spans="1:65" s="2" customFormat="1" ht="21.75" customHeight="1">
      <c r="A155" s="31"/>
      <c r="B155" s="32"/>
      <c r="C155" s="160" t="s">
        <v>306</v>
      </c>
      <c r="D155" s="160" t="s">
        <v>178</v>
      </c>
      <c r="E155" s="161" t="s">
        <v>307</v>
      </c>
      <c r="F155" s="162" t="s">
        <v>308</v>
      </c>
      <c r="G155" s="163" t="s">
        <v>218</v>
      </c>
      <c r="H155" s="164">
        <v>1935.84</v>
      </c>
      <c r="I155" s="165"/>
      <c r="J155" s="166">
        <f>ROUND(I155*H155,2)</f>
        <v>0</v>
      </c>
      <c r="K155" s="162" t="s">
        <v>182</v>
      </c>
      <c r="L155" s="36"/>
      <c r="M155" s="167" t="s">
        <v>19</v>
      </c>
      <c r="N155" s="168" t="s">
        <v>43</v>
      </c>
      <c r="O155" s="61"/>
      <c r="P155" s="169">
        <f>O155*H155</f>
        <v>0</v>
      </c>
      <c r="Q155" s="169">
        <v>0</v>
      </c>
      <c r="R155" s="169">
        <f>Q155*H155</f>
        <v>0</v>
      </c>
      <c r="S155" s="169">
        <v>0</v>
      </c>
      <c r="T155" s="170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1" t="s">
        <v>288</v>
      </c>
      <c r="AT155" s="171" t="s">
        <v>178</v>
      </c>
      <c r="AU155" s="171" t="s">
        <v>72</v>
      </c>
      <c r="AY155" s="14" t="s">
        <v>184</v>
      </c>
      <c r="BE155" s="172">
        <f>IF(N155="základní",J155,0)</f>
        <v>0</v>
      </c>
      <c r="BF155" s="172">
        <f>IF(N155="snížená",J155,0)</f>
        <v>0</v>
      </c>
      <c r="BG155" s="172">
        <f>IF(N155="zákl. přenesená",J155,0)</f>
        <v>0</v>
      </c>
      <c r="BH155" s="172">
        <f>IF(N155="sníž. přenesená",J155,0)</f>
        <v>0</v>
      </c>
      <c r="BI155" s="172">
        <f>IF(N155="nulová",J155,0)</f>
        <v>0</v>
      </c>
      <c r="BJ155" s="14" t="s">
        <v>79</v>
      </c>
      <c r="BK155" s="172">
        <f>ROUND(I155*H155,2)</f>
        <v>0</v>
      </c>
      <c r="BL155" s="14" t="s">
        <v>288</v>
      </c>
      <c r="BM155" s="171" t="s">
        <v>309</v>
      </c>
    </row>
    <row r="156" spans="1:65" s="2" customFormat="1" ht="29.25">
      <c r="A156" s="31"/>
      <c r="B156" s="32"/>
      <c r="C156" s="33"/>
      <c r="D156" s="173" t="s">
        <v>186</v>
      </c>
      <c r="E156" s="33"/>
      <c r="F156" s="174" t="s">
        <v>310</v>
      </c>
      <c r="G156" s="33"/>
      <c r="H156" s="33"/>
      <c r="I156" s="112"/>
      <c r="J156" s="33"/>
      <c r="K156" s="33"/>
      <c r="L156" s="36"/>
      <c r="M156" s="175"/>
      <c r="N156" s="176"/>
      <c r="O156" s="61"/>
      <c r="P156" s="61"/>
      <c r="Q156" s="61"/>
      <c r="R156" s="61"/>
      <c r="S156" s="61"/>
      <c r="T156" s="62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186</v>
      </c>
      <c r="AU156" s="14" t="s">
        <v>72</v>
      </c>
    </row>
    <row r="157" spans="1:65" s="2" customFormat="1" ht="39">
      <c r="A157" s="31"/>
      <c r="B157" s="32"/>
      <c r="C157" s="33"/>
      <c r="D157" s="173" t="s">
        <v>188</v>
      </c>
      <c r="E157" s="33"/>
      <c r="F157" s="177" t="s">
        <v>311</v>
      </c>
      <c r="G157" s="33"/>
      <c r="H157" s="33"/>
      <c r="I157" s="112"/>
      <c r="J157" s="33"/>
      <c r="K157" s="33"/>
      <c r="L157" s="36"/>
      <c r="M157" s="175"/>
      <c r="N157" s="176"/>
      <c r="O157" s="61"/>
      <c r="P157" s="61"/>
      <c r="Q157" s="61"/>
      <c r="R157" s="61"/>
      <c r="S157" s="61"/>
      <c r="T157" s="62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188</v>
      </c>
      <c r="AU157" s="14" t="s">
        <v>72</v>
      </c>
    </row>
    <row r="158" spans="1:65" s="10" customFormat="1">
      <c r="B158" s="178"/>
      <c r="C158" s="179"/>
      <c r="D158" s="173" t="s">
        <v>190</v>
      </c>
      <c r="E158" s="180" t="s">
        <v>19</v>
      </c>
      <c r="F158" s="181" t="s">
        <v>312</v>
      </c>
      <c r="G158" s="179"/>
      <c r="H158" s="182">
        <v>1935.84</v>
      </c>
      <c r="I158" s="183"/>
      <c r="J158" s="179"/>
      <c r="K158" s="179"/>
      <c r="L158" s="184"/>
      <c r="M158" s="185"/>
      <c r="N158" s="186"/>
      <c r="O158" s="186"/>
      <c r="P158" s="186"/>
      <c r="Q158" s="186"/>
      <c r="R158" s="186"/>
      <c r="S158" s="186"/>
      <c r="T158" s="187"/>
      <c r="AT158" s="188" t="s">
        <v>190</v>
      </c>
      <c r="AU158" s="188" t="s">
        <v>72</v>
      </c>
      <c r="AV158" s="10" t="s">
        <v>81</v>
      </c>
      <c r="AW158" s="10" t="s">
        <v>33</v>
      </c>
      <c r="AX158" s="10" t="s">
        <v>79</v>
      </c>
      <c r="AY158" s="188" t="s">
        <v>184</v>
      </c>
    </row>
    <row r="159" spans="1:65" s="2" customFormat="1" ht="21.75" customHeight="1">
      <c r="A159" s="31"/>
      <c r="B159" s="32"/>
      <c r="C159" s="160" t="s">
        <v>313</v>
      </c>
      <c r="D159" s="160" t="s">
        <v>178</v>
      </c>
      <c r="E159" s="161" t="s">
        <v>314</v>
      </c>
      <c r="F159" s="162" t="s">
        <v>315</v>
      </c>
      <c r="G159" s="163" t="s">
        <v>218</v>
      </c>
      <c r="H159" s="164">
        <v>1.35</v>
      </c>
      <c r="I159" s="165"/>
      <c r="J159" s="166">
        <f>ROUND(I159*H159,2)</f>
        <v>0</v>
      </c>
      <c r="K159" s="162" t="s">
        <v>182</v>
      </c>
      <c r="L159" s="36"/>
      <c r="M159" s="167" t="s">
        <v>19</v>
      </c>
      <c r="N159" s="168" t="s">
        <v>43</v>
      </c>
      <c r="O159" s="61"/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1" t="s">
        <v>288</v>
      </c>
      <c r="AT159" s="171" t="s">
        <v>178</v>
      </c>
      <c r="AU159" s="171" t="s">
        <v>72</v>
      </c>
      <c r="AY159" s="14" t="s">
        <v>184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4" t="s">
        <v>79</v>
      </c>
      <c r="BK159" s="172">
        <f>ROUND(I159*H159,2)</f>
        <v>0</v>
      </c>
      <c r="BL159" s="14" t="s">
        <v>288</v>
      </c>
      <c r="BM159" s="171" t="s">
        <v>316</v>
      </c>
    </row>
    <row r="160" spans="1:65" s="2" customFormat="1" ht="29.25">
      <c r="A160" s="31"/>
      <c r="B160" s="32"/>
      <c r="C160" s="33"/>
      <c r="D160" s="173" t="s">
        <v>186</v>
      </c>
      <c r="E160" s="33"/>
      <c r="F160" s="174" t="s">
        <v>317</v>
      </c>
      <c r="G160" s="33"/>
      <c r="H160" s="33"/>
      <c r="I160" s="112"/>
      <c r="J160" s="33"/>
      <c r="K160" s="33"/>
      <c r="L160" s="36"/>
      <c r="M160" s="175"/>
      <c r="N160" s="176"/>
      <c r="O160" s="61"/>
      <c r="P160" s="61"/>
      <c r="Q160" s="61"/>
      <c r="R160" s="61"/>
      <c r="S160" s="61"/>
      <c r="T160" s="62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186</v>
      </c>
      <c r="AU160" s="14" t="s">
        <v>72</v>
      </c>
    </row>
    <row r="161" spans="1:65" s="2" customFormat="1" ht="39">
      <c r="A161" s="31"/>
      <c r="B161" s="32"/>
      <c r="C161" s="33"/>
      <c r="D161" s="173" t="s">
        <v>188</v>
      </c>
      <c r="E161" s="33"/>
      <c r="F161" s="177" t="s">
        <v>311</v>
      </c>
      <c r="G161" s="33"/>
      <c r="H161" s="33"/>
      <c r="I161" s="112"/>
      <c r="J161" s="33"/>
      <c r="K161" s="33"/>
      <c r="L161" s="36"/>
      <c r="M161" s="175"/>
      <c r="N161" s="176"/>
      <c r="O161" s="61"/>
      <c r="P161" s="61"/>
      <c r="Q161" s="61"/>
      <c r="R161" s="61"/>
      <c r="S161" s="61"/>
      <c r="T161" s="62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188</v>
      </c>
      <c r="AU161" s="14" t="s">
        <v>72</v>
      </c>
    </row>
    <row r="162" spans="1:65" s="10" customFormat="1">
      <c r="B162" s="178"/>
      <c r="C162" s="179"/>
      <c r="D162" s="173" t="s">
        <v>190</v>
      </c>
      <c r="E162" s="180" t="s">
        <v>19</v>
      </c>
      <c r="F162" s="181" t="s">
        <v>318</v>
      </c>
      <c r="G162" s="179"/>
      <c r="H162" s="182">
        <v>1.35</v>
      </c>
      <c r="I162" s="183"/>
      <c r="J162" s="179"/>
      <c r="K162" s="179"/>
      <c r="L162" s="184"/>
      <c r="M162" s="185"/>
      <c r="N162" s="186"/>
      <c r="O162" s="186"/>
      <c r="P162" s="186"/>
      <c r="Q162" s="186"/>
      <c r="R162" s="186"/>
      <c r="S162" s="186"/>
      <c r="T162" s="187"/>
      <c r="AT162" s="188" t="s">
        <v>190</v>
      </c>
      <c r="AU162" s="188" t="s">
        <v>72</v>
      </c>
      <c r="AV162" s="10" t="s">
        <v>81</v>
      </c>
      <c r="AW162" s="10" t="s">
        <v>33</v>
      </c>
      <c r="AX162" s="10" t="s">
        <v>79</v>
      </c>
      <c r="AY162" s="188" t="s">
        <v>184</v>
      </c>
    </row>
    <row r="163" spans="1:65" s="2" customFormat="1" ht="21.75" customHeight="1">
      <c r="A163" s="31"/>
      <c r="B163" s="32"/>
      <c r="C163" s="160" t="s">
        <v>7</v>
      </c>
      <c r="D163" s="160" t="s">
        <v>178</v>
      </c>
      <c r="E163" s="161" t="s">
        <v>319</v>
      </c>
      <c r="F163" s="162" t="s">
        <v>320</v>
      </c>
      <c r="G163" s="163" t="s">
        <v>218</v>
      </c>
      <c r="H163" s="164">
        <v>1937.19</v>
      </c>
      <c r="I163" s="165"/>
      <c r="J163" s="166">
        <f>ROUND(I163*H163,2)</f>
        <v>0</v>
      </c>
      <c r="K163" s="162" t="s">
        <v>182</v>
      </c>
      <c r="L163" s="36"/>
      <c r="M163" s="167" t="s">
        <v>19</v>
      </c>
      <c r="N163" s="168" t="s">
        <v>43</v>
      </c>
      <c r="O163" s="61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1" t="s">
        <v>288</v>
      </c>
      <c r="AT163" s="171" t="s">
        <v>178</v>
      </c>
      <c r="AU163" s="171" t="s">
        <v>72</v>
      </c>
      <c r="AY163" s="14" t="s">
        <v>184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4" t="s">
        <v>79</v>
      </c>
      <c r="BK163" s="172">
        <f>ROUND(I163*H163,2)</f>
        <v>0</v>
      </c>
      <c r="BL163" s="14" t="s">
        <v>288</v>
      </c>
      <c r="BM163" s="171" t="s">
        <v>321</v>
      </c>
    </row>
    <row r="164" spans="1:65" s="2" customFormat="1" ht="68.25">
      <c r="A164" s="31"/>
      <c r="B164" s="32"/>
      <c r="C164" s="33"/>
      <c r="D164" s="173" t="s">
        <v>186</v>
      </c>
      <c r="E164" s="33"/>
      <c r="F164" s="174" t="s">
        <v>322</v>
      </c>
      <c r="G164" s="33"/>
      <c r="H164" s="33"/>
      <c r="I164" s="112"/>
      <c r="J164" s="33"/>
      <c r="K164" s="33"/>
      <c r="L164" s="36"/>
      <c r="M164" s="175"/>
      <c r="N164" s="176"/>
      <c r="O164" s="61"/>
      <c r="P164" s="61"/>
      <c r="Q164" s="61"/>
      <c r="R164" s="61"/>
      <c r="S164" s="61"/>
      <c r="T164" s="62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186</v>
      </c>
      <c r="AU164" s="14" t="s">
        <v>72</v>
      </c>
    </row>
    <row r="165" spans="1:65" s="2" customFormat="1" ht="68.25">
      <c r="A165" s="31"/>
      <c r="B165" s="32"/>
      <c r="C165" s="33"/>
      <c r="D165" s="173" t="s">
        <v>188</v>
      </c>
      <c r="E165" s="33"/>
      <c r="F165" s="177" t="s">
        <v>323</v>
      </c>
      <c r="G165" s="33"/>
      <c r="H165" s="33"/>
      <c r="I165" s="112"/>
      <c r="J165" s="33"/>
      <c r="K165" s="33"/>
      <c r="L165" s="36"/>
      <c r="M165" s="175"/>
      <c r="N165" s="176"/>
      <c r="O165" s="61"/>
      <c r="P165" s="61"/>
      <c r="Q165" s="61"/>
      <c r="R165" s="61"/>
      <c r="S165" s="61"/>
      <c r="T165" s="62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188</v>
      </c>
      <c r="AU165" s="14" t="s">
        <v>72</v>
      </c>
    </row>
    <row r="166" spans="1:65" s="10" customFormat="1">
      <c r="B166" s="178"/>
      <c r="C166" s="179"/>
      <c r="D166" s="173" t="s">
        <v>190</v>
      </c>
      <c r="E166" s="180" t="s">
        <v>19</v>
      </c>
      <c r="F166" s="181" t="s">
        <v>324</v>
      </c>
      <c r="G166" s="179"/>
      <c r="H166" s="182">
        <v>1937.19</v>
      </c>
      <c r="I166" s="183"/>
      <c r="J166" s="179"/>
      <c r="K166" s="179"/>
      <c r="L166" s="184"/>
      <c r="M166" s="185"/>
      <c r="N166" s="186"/>
      <c r="O166" s="186"/>
      <c r="P166" s="186"/>
      <c r="Q166" s="186"/>
      <c r="R166" s="186"/>
      <c r="S166" s="186"/>
      <c r="T166" s="187"/>
      <c r="AT166" s="188" t="s">
        <v>190</v>
      </c>
      <c r="AU166" s="188" t="s">
        <v>72</v>
      </c>
      <c r="AV166" s="10" t="s">
        <v>81</v>
      </c>
      <c r="AW166" s="10" t="s">
        <v>33</v>
      </c>
      <c r="AX166" s="10" t="s">
        <v>79</v>
      </c>
      <c r="AY166" s="188" t="s">
        <v>184</v>
      </c>
    </row>
    <row r="167" spans="1:65" s="2" customFormat="1" ht="21.75" customHeight="1">
      <c r="A167" s="31"/>
      <c r="B167" s="32"/>
      <c r="C167" s="160" t="s">
        <v>325</v>
      </c>
      <c r="D167" s="160" t="s">
        <v>178</v>
      </c>
      <c r="E167" s="161" t="s">
        <v>326</v>
      </c>
      <c r="F167" s="162" t="s">
        <v>327</v>
      </c>
      <c r="G167" s="163" t="s">
        <v>218</v>
      </c>
      <c r="H167" s="164">
        <v>1012.96</v>
      </c>
      <c r="I167" s="165"/>
      <c r="J167" s="166">
        <f>ROUND(I167*H167,2)</f>
        <v>0</v>
      </c>
      <c r="K167" s="162" t="s">
        <v>182</v>
      </c>
      <c r="L167" s="36"/>
      <c r="M167" s="167" t="s">
        <v>19</v>
      </c>
      <c r="N167" s="168" t="s">
        <v>43</v>
      </c>
      <c r="O167" s="61"/>
      <c r="P167" s="169">
        <f>O167*H167</f>
        <v>0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1" t="s">
        <v>288</v>
      </c>
      <c r="AT167" s="171" t="s">
        <v>178</v>
      </c>
      <c r="AU167" s="171" t="s">
        <v>72</v>
      </c>
      <c r="AY167" s="14" t="s">
        <v>184</v>
      </c>
      <c r="BE167" s="172">
        <f>IF(N167="základní",J167,0)</f>
        <v>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4" t="s">
        <v>79</v>
      </c>
      <c r="BK167" s="172">
        <f>ROUND(I167*H167,2)</f>
        <v>0</v>
      </c>
      <c r="BL167" s="14" t="s">
        <v>288</v>
      </c>
      <c r="BM167" s="171" t="s">
        <v>328</v>
      </c>
    </row>
    <row r="168" spans="1:65" s="2" customFormat="1" ht="68.25">
      <c r="A168" s="31"/>
      <c r="B168" s="32"/>
      <c r="C168" s="33"/>
      <c r="D168" s="173" t="s">
        <v>186</v>
      </c>
      <c r="E168" s="33"/>
      <c r="F168" s="174" t="s">
        <v>329</v>
      </c>
      <c r="G168" s="33"/>
      <c r="H168" s="33"/>
      <c r="I168" s="112"/>
      <c r="J168" s="33"/>
      <c r="K168" s="33"/>
      <c r="L168" s="36"/>
      <c r="M168" s="175"/>
      <c r="N168" s="176"/>
      <c r="O168" s="61"/>
      <c r="P168" s="61"/>
      <c r="Q168" s="61"/>
      <c r="R168" s="61"/>
      <c r="S168" s="61"/>
      <c r="T168" s="62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186</v>
      </c>
      <c r="AU168" s="14" t="s">
        <v>72</v>
      </c>
    </row>
    <row r="169" spans="1:65" s="2" customFormat="1" ht="68.25">
      <c r="A169" s="31"/>
      <c r="B169" s="32"/>
      <c r="C169" s="33"/>
      <c r="D169" s="173" t="s">
        <v>188</v>
      </c>
      <c r="E169" s="33"/>
      <c r="F169" s="177" t="s">
        <v>323</v>
      </c>
      <c r="G169" s="33"/>
      <c r="H169" s="33"/>
      <c r="I169" s="112"/>
      <c r="J169" s="33"/>
      <c r="K169" s="33"/>
      <c r="L169" s="36"/>
      <c r="M169" s="175"/>
      <c r="N169" s="176"/>
      <c r="O169" s="61"/>
      <c r="P169" s="61"/>
      <c r="Q169" s="61"/>
      <c r="R169" s="61"/>
      <c r="S169" s="61"/>
      <c r="T169" s="62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188</v>
      </c>
      <c r="AU169" s="14" t="s">
        <v>72</v>
      </c>
    </row>
    <row r="170" spans="1:65" s="10" customFormat="1">
      <c r="B170" s="178"/>
      <c r="C170" s="179"/>
      <c r="D170" s="173" t="s">
        <v>190</v>
      </c>
      <c r="E170" s="180" t="s">
        <v>19</v>
      </c>
      <c r="F170" s="181" t="s">
        <v>330</v>
      </c>
      <c r="G170" s="179"/>
      <c r="H170" s="182">
        <v>1012.96</v>
      </c>
      <c r="I170" s="183"/>
      <c r="J170" s="179"/>
      <c r="K170" s="179"/>
      <c r="L170" s="184"/>
      <c r="M170" s="210"/>
      <c r="N170" s="211"/>
      <c r="O170" s="211"/>
      <c r="P170" s="211"/>
      <c r="Q170" s="211"/>
      <c r="R170" s="211"/>
      <c r="S170" s="211"/>
      <c r="T170" s="212"/>
      <c r="AT170" s="188" t="s">
        <v>190</v>
      </c>
      <c r="AU170" s="188" t="s">
        <v>72</v>
      </c>
      <c r="AV170" s="10" t="s">
        <v>81</v>
      </c>
      <c r="AW170" s="10" t="s">
        <v>33</v>
      </c>
      <c r="AX170" s="10" t="s">
        <v>79</v>
      </c>
      <c r="AY170" s="188" t="s">
        <v>184</v>
      </c>
    </row>
    <row r="171" spans="1:65" s="2" customFormat="1" ht="6.95" customHeight="1">
      <c r="A171" s="31"/>
      <c r="B171" s="44"/>
      <c r="C171" s="45"/>
      <c r="D171" s="45"/>
      <c r="E171" s="45"/>
      <c r="F171" s="45"/>
      <c r="G171" s="45"/>
      <c r="H171" s="45"/>
      <c r="I171" s="139"/>
      <c r="J171" s="45"/>
      <c r="K171" s="45"/>
      <c r="L171" s="36"/>
      <c r="M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</row>
  </sheetData>
  <sheetProtection algorithmName="SHA-512" hashValue="1PJSJiGSdkWP9E0TQwRTnSm2zGK81nQMRNZHFvjvI7jKJxRd1CZZpV0fTxuinNko40FHxWdFiqTqIzie2FxWjg==" saltValue="iD5Z/puUXCl0mvadAXQKf44Z37NhOjmOFkFc6iAFFQWJBTVYaDZ5ExhhPsJg87N/bHAFXFYisrhfkCIyH7Kxuw==" spinCount="100000" sheet="1" objects="1" scenarios="1" formatColumns="0" formatRows="0" autoFilter="0"/>
  <autoFilter ref="C84:K170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topLeftCell="A6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150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907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953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ROUND((SUM(BE85:BE87)),  2)</f>
        <v>0</v>
      </c>
      <c r="G35" s="31"/>
      <c r="H35" s="31"/>
      <c r="I35" s="128">
        <v>0.21</v>
      </c>
      <c r="J35" s="127">
        <f>ROUND(((SUM(BE85:BE87))*I35),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ROUND((SUM(BF85:BF87)),  2)</f>
        <v>0</v>
      </c>
      <c r="G36" s="31"/>
      <c r="H36" s="31"/>
      <c r="I36" s="128">
        <v>0.15</v>
      </c>
      <c r="J36" s="127">
        <f>ROUND(((SUM(BF85:BF87))*I36),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ROUND((SUM(BG85:BG87)),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ROUND((SUM(BH85:BH87)),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ROUND((SUM(BI85:BI87)),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907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9.2 - Materiál objednatele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907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9.2 - Materiál objednatele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SUM(P86:P87)</f>
        <v>0</v>
      </c>
      <c r="Q85" s="69"/>
      <c r="R85" s="157">
        <f>SUM(R86:R87)</f>
        <v>6.2619350000000003</v>
      </c>
      <c r="S85" s="69"/>
      <c r="T85" s="158">
        <f>SUM(T86:T87)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SUM(BK86:BK87)</f>
        <v>0</v>
      </c>
    </row>
    <row r="86" spans="1:65" s="2" customFormat="1" ht="21.75" customHeight="1">
      <c r="A86" s="31"/>
      <c r="B86" s="32"/>
      <c r="C86" s="200" t="s">
        <v>79</v>
      </c>
      <c r="D86" s="200" t="s">
        <v>215</v>
      </c>
      <c r="E86" s="201" t="s">
        <v>492</v>
      </c>
      <c r="F86" s="202" t="s">
        <v>493</v>
      </c>
      <c r="G86" s="203" t="s">
        <v>196</v>
      </c>
      <c r="H86" s="204">
        <v>6.5570000000000004</v>
      </c>
      <c r="I86" s="205"/>
      <c r="J86" s="206">
        <f>ROUND(I86*H86,2)</f>
        <v>0</v>
      </c>
      <c r="K86" s="202" t="s">
        <v>182</v>
      </c>
      <c r="L86" s="207"/>
      <c r="M86" s="208" t="s">
        <v>19</v>
      </c>
      <c r="N86" s="209" t="s">
        <v>43</v>
      </c>
      <c r="O86" s="61"/>
      <c r="P86" s="169">
        <f>O86*H86</f>
        <v>0</v>
      </c>
      <c r="Q86" s="169">
        <v>0.95499999999999996</v>
      </c>
      <c r="R86" s="169">
        <f>Q86*H86</f>
        <v>6.2619350000000003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219</v>
      </c>
      <c r="AT86" s="171" t="s">
        <v>215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954</v>
      </c>
    </row>
    <row r="87" spans="1:65" s="2" customFormat="1">
      <c r="A87" s="31"/>
      <c r="B87" s="32"/>
      <c r="C87" s="33"/>
      <c r="D87" s="173" t="s">
        <v>186</v>
      </c>
      <c r="E87" s="33"/>
      <c r="F87" s="174" t="s">
        <v>493</v>
      </c>
      <c r="G87" s="33"/>
      <c r="H87" s="33"/>
      <c r="I87" s="112"/>
      <c r="J87" s="33"/>
      <c r="K87" s="33"/>
      <c r="L87" s="36"/>
      <c r="M87" s="213"/>
      <c r="N87" s="214"/>
      <c r="O87" s="215"/>
      <c r="P87" s="215"/>
      <c r="Q87" s="215"/>
      <c r="R87" s="215"/>
      <c r="S87" s="215"/>
      <c r="T87" s="216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6.95" customHeight="1">
      <c r="A88" s="31"/>
      <c r="B88" s="44"/>
      <c r="C88" s="45"/>
      <c r="D88" s="45"/>
      <c r="E88" s="45"/>
      <c r="F88" s="45"/>
      <c r="G88" s="45"/>
      <c r="H88" s="45"/>
      <c r="I88" s="139"/>
      <c r="J88" s="45"/>
      <c r="K88" s="45"/>
      <c r="L88" s="36"/>
      <c r="M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</sheetData>
  <sheetProtection algorithmName="SHA-512" hashValue="6JaooH1VjRImEW5TZTabUHJZxYrr0V6OxhRzxfRoYZKGLQryMOj/RiYyVjIX7DfCKJOLTaL/z7dfrjgCrEDzxQ==" saltValue="qnJFCk/ZyaBQ7zAcj++x+JPWPJxYVXfDvYkS0eM3MXIpIUoIlzBIY5VLW1x2v6oFxBZRb44UR3MsAS3xYiSbng==" spinCount="100000" sheet="1" objects="1" scenarios="1" formatColumns="0" formatRows="0" autoFilter="0"/>
  <autoFilter ref="C84:K8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tabSelected="1" topLeftCell="A82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155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955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956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ROUND((SUM(BE85:BE105)),  2)</f>
        <v>0</v>
      </c>
      <c r="G35" s="31"/>
      <c r="H35" s="31"/>
      <c r="I35" s="128">
        <v>0.21</v>
      </c>
      <c r="J35" s="127">
        <f>ROUND(((SUM(BE85:BE105))*I35),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ROUND((SUM(BF85:BF105)),  2)</f>
        <v>0</v>
      </c>
      <c r="G36" s="31"/>
      <c r="H36" s="31"/>
      <c r="I36" s="128">
        <v>0.15</v>
      </c>
      <c r="J36" s="127">
        <f>ROUND(((SUM(BF85:BF105))*I36),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ROUND((SUM(BG85:BG105)),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ROUND((SUM(BH85:BH105)),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ROUND((SUM(BI85:BI105)),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955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10.1 - VRN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955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10.1 - VRN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SUM(P86:P105)</f>
        <v>0</v>
      </c>
      <c r="Q85" s="69"/>
      <c r="R85" s="157">
        <f>SUM(R86:R105)</f>
        <v>0</v>
      </c>
      <c r="S85" s="69"/>
      <c r="T85" s="158">
        <f>SUM(T86:T105)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SUM(BK86:BK105)</f>
        <v>0</v>
      </c>
    </row>
    <row r="86" spans="1:65" s="2" customFormat="1" ht="21.75" customHeight="1">
      <c r="A86" s="31"/>
      <c r="B86" s="32"/>
      <c r="C86" s="160" t="s">
        <v>79</v>
      </c>
      <c r="D86" s="160" t="s">
        <v>178</v>
      </c>
      <c r="E86" s="161" t="s">
        <v>957</v>
      </c>
      <c r="F86" s="162" t="s">
        <v>958</v>
      </c>
      <c r="G86" s="163" t="s">
        <v>225</v>
      </c>
      <c r="H86" s="164">
        <v>4</v>
      </c>
      <c r="I86" s="165"/>
      <c r="J86" s="166">
        <f>ROUND(I86*H86,2)</f>
        <v>0</v>
      </c>
      <c r="K86" s="162" t="s">
        <v>182</v>
      </c>
      <c r="L86" s="36"/>
      <c r="M86" s="167" t="s">
        <v>19</v>
      </c>
      <c r="N86" s="168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959</v>
      </c>
      <c r="AT86" s="171" t="s">
        <v>178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959</v>
      </c>
      <c r="BM86" s="171" t="s">
        <v>960</v>
      </c>
    </row>
    <row r="87" spans="1:65" s="2" customFormat="1" ht="29.25">
      <c r="A87" s="31"/>
      <c r="B87" s="32"/>
      <c r="C87" s="33"/>
      <c r="D87" s="173" t="s">
        <v>186</v>
      </c>
      <c r="E87" s="33"/>
      <c r="F87" s="174" t="s">
        <v>961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9.25">
      <c r="A88" s="31"/>
      <c r="B88" s="32"/>
      <c r="C88" s="33"/>
      <c r="D88" s="173" t="s">
        <v>188</v>
      </c>
      <c r="E88" s="33"/>
      <c r="F88" s="177" t="s">
        <v>962</v>
      </c>
      <c r="G88" s="33"/>
      <c r="H88" s="33"/>
      <c r="I88" s="112"/>
      <c r="J88" s="33"/>
      <c r="K88" s="33"/>
      <c r="L88" s="36"/>
      <c r="M88" s="175"/>
      <c r="N88" s="176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188</v>
      </c>
      <c r="AU88" s="14" t="s">
        <v>72</v>
      </c>
    </row>
    <row r="89" spans="1:65" s="2" customFormat="1" ht="21.75" customHeight="1">
      <c r="A89" s="31"/>
      <c r="B89" s="32"/>
      <c r="C89" s="160" t="s">
        <v>81</v>
      </c>
      <c r="D89" s="160" t="s">
        <v>178</v>
      </c>
      <c r="E89" s="161" t="s">
        <v>963</v>
      </c>
      <c r="F89" s="162" t="s">
        <v>964</v>
      </c>
      <c r="G89" s="163" t="s">
        <v>965</v>
      </c>
      <c r="H89" s="217"/>
      <c r="I89" s="165"/>
      <c r="J89" s="166">
        <f>ROUND(I89*H89,2)</f>
        <v>0</v>
      </c>
      <c r="K89" s="162" t="s">
        <v>182</v>
      </c>
      <c r="L89" s="36"/>
      <c r="M89" s="167" t="s">
        <v>19</v>
      </c>
      <c r="N89" s="168" t="s">
        <v>43</v>
      </c>
      <c r="O89" s="61"/>
      <c r="P89" s="169">
        <f>O89*H89</f>
        <v>0</v>
      </c>
      <c r="Q89" s="169">
        <v>0</v>
      </c>
      <c r="R89" s="169">
        <f>Q89*H89</f>
        <v>0</v>
      </c>
      <c r="S89" s="169">
        <v>0</v>
      </c>
      <c r="T89" s="170">
        <f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1" t="s">
        <v>959</v>
      </c>
      <c r="AT89" s="171" t="s">
        <v>178</v>
      </c>
      <c r="AU89" s="171" t="s">
        <v>72</v>
      </c>
      <c r="AY89" s="14" t="s">
        <v>184</v>
      </c>
      <c r="BE89" s="172">
        <f>IF(N89="základní",J89,0)</f>
        <v>0</v>
      </c>
      <c r="BF89" s="172">
        <f>IF(N89="snížená",J89,0)</f>
        <v>0</v>
      </c>
      <c r="BG89" s="172">
        <f>IF(N89="zákl. přenesená",J89,0)</f>
        <v>0</v>
      </c>
      <c r="BH89" s="172">
        <f>IF(N89="sníž. přenesená",J89,0)</f>
        <v>0</v>
      </c>
      <c r="BI89" s="172">
        <f>IF(N89="nulová",J89,0)</f>
        <v>0</v>
      </c>
      <c r="BJ89" s="14" t="s">
        <v>79</v>
      </c>
      <c r="BK89" s="172">
        <f>ROUND(I89*H89,2)</f>
        <v>0</v>
      </c>
      <c r="BL89" s="14" t="s">
        <v>959</v>
      </c>
      <c r="BM89" s="171" t="s">
        <v>966</v>
      </c>
    </row>
    <row r="90" spans="1:65" s="2" customFormat="1">
      <c r="A90" s="31"/>
      <c r="B90" s="32"/>
      <c r="C90" s="33"/>
      <c r="D90" s="173" t="s">
        <v>186</v>
      </c>
      <c r="E90" s="33"/>
      <c r="F90" s="174" t="s">
        <v>964</v>
      </c>
      <c r="G90" s="33"/>
      <c r="H90" s="33"/>
      <c r="I90" s="112"/>
      <c r="J90" s="33"/>
      <c r="K90" s="33"/>
      <c r="L90" s="36"/>
      <c r="M90" s="175"/>
      <c r="N90" s="176"/>
      <c r="O90" s="61"/>
      <c r="P90" s="61"/>
      <c r="Q90" s="61"/>
      <c r="R90" s="61"/>
      <c r="S90" s="61"/>
      <c r="T90" s="62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T90" s="14" t="s">
        <v>186</v>
      </c>
      <c r="AU90" s="14" t="s">
        <v>72</v>
      </c>
    </row>
    <row r="91" spans="1:65" s="2" customFormat="1" ht="21.75" customHeight="1">
      <c r="A91" s="31"/>
      <c r="B91" s="32"/>
      <c r="C91" s="160" t="s">
        <v>201</v>
      </c>
      <c r="D91" s="160" t="s">
        <v>178</v>
      </c>
      <c r="E91" s="161" t="s">
        <v>967</v>
      </c>
      <c r="F91" s="162" t="s">
        <v>968</v>
      </c>
      <c r="G91" s="163" t="s">
        <v>965</v>
      </c>
      <c r="H91" s="217"/>
      <c r="I91" s="165"/>
      <c r="J91" s="166">
        <f>ROUND(I91*H91,2)</f>
        <v>0</v>
      </c>
      <c r="K91" s="162" t="s">
        <v>182</v>
      </c>
      <c r="L91" s="36"/>
      <c r="M91" s="167" t="s">
        <v>19</v>
      </c>
      <c r="N91" s="168" t="s">
        <v>43</v>
      </c>
      <c r="O91" s="61"/>
      <c r="P91" s="169">
        <f>O91*H91</f>
        <v>0</v>
      </c>
      <c r="Q91" s="169">
        <v>0</v>
      </c>
      <c r="R91" s="169">
        <f>Q91*H91</f>
        <v>0</v>
      </c>
      <c r="S91" s="169">
        <v>0</v>
      </c>
      <c r="T91" s="170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1" t="s">
        <v>959</v>
      </c>
      <c r="AT91" s="171" t="s">
        <v>178</v>
      </c>
      <c r="AU91" s="171" t="s">
        <v>72</v>
      </c>
      <c r="AY91" s="14" t="s">
        <v>184</v>
      </c>
      <c r="BE91" s="172">
        <f>IF(N91="základní",J91,0)</f>
        <v>0</v>
      </c>
      <c r="BF91" s="172">
        <f>IF(N91="snížená",J91,0)</f>
        <v>0</v>
      </c>
      <c r="BG91" s="172">
        <f>IF(N91="zákl. přenesená",J91,0)</f>
        <v>0</v>
      </c>
      <c r="BH91" s="172">
        <f>IF(N91="sníž. přenesená",J91,0)</f>
        <v>0</v>
      </c>
      <c r="BI91" s="172">
        <f>IF(N91="nulová",J91,0)</f>
        <v>0</v>
      </c>
      <c r="BJ91" s="14" t="s">
        <v>79</v>
      </c>
      <c r="BK91" s="172">
        <f>ROUND(I91*H91,2)</f>
        <v>0</v>
      </c>
      <c r="BL91" s="14" t="s">
        <v>959</v>
      </c>
      <c r="BM91" s="171" t="s">
        <v>969</v>
      </c>
    </row>
    <row r="92" spans="1:65" s="2" customFormat="1">
      <c r="A92" s="31"/>
      <c r="B92" s="32"/>
      <c r="C92" s="33"/>
      <c r="D92" s="173" t="s">
        <v>186</v>
      </c>
      <c r="E92" s="33"/>
      <c r="F92" s="174" t="s">
        <v>968</v>
      </c>
      <c r="G92" s="33"/>
      <c r="H92" s="33"/>
      <c r="I92" s="112"/>
      <c r="J92" s="33"/>
      <c r="K92" s="33"/>
      <c r="L92" s="36"/>
      <c r="M92" s="175"/>
      <c r="N92" s="176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186</v>
      </c>
      <c r="AU92" s="14" t="s">
        <v>72</v>
      </c>
    </row>
    <row r="93" spans="1:65" s="2" customFormat="1" ht="21.75" customHeight="1">
      <c r="A93" s="31"/>
      <c r="B93" s="32"/>
      <c r="C93" s="160" t="s">
        <v>183</v>
      </c>
      <c r="D93" s="160" t="s">
        <v>178</v>
      </c>
      <c r="E93" s="161" t="s">
        <v>970</v>
      </c>
      <c r="F93" s="162" t="s">
        <v>971</v>
      </c>
      <c r="G93" s="163" t="s">
        <v>965</v>
      </c>
      <c r="H93" s="217"/>
      <c r="I93" s="165"/>
      <c r="J93" s="166">
        <f>ROUND(I93*H93,2)</f>
        <v>0</v>
      </c>
      <c r="K93" s="162" t="s">
        <v>182</v>
      </c>
      <c r="L93" s="36"/>
      <c r="M93" s="167" t="s">
        <v>19</v>
      </c>
      <c r="N93" s="168" t="s">
        <v>43</v>
      </c>
      <c r="O93" s="61"/>
      <c r="P93" s="169">
        <f>O93*H93</f>
        <v>0</v>
      </c>
      <c r="Q93" s="169">
        <v>0</v>
      </c>
      <c r="R93" s="169">
        <f>Q93*H93</f>
        <v>0</v>
      </c>
      <c r="S93" s="169">
        <v>0</v>
      </c>
      <c r="T93" s="170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1" t="s">
        <v>959</v>
      </c>
      <c r="AT93" s="171" t="s">
        <v>178</v>
      </c>
      <c r="AU93" s="171" t="s">
        <v>72</v>
      </c>
      <c r="AY93" s="14" t="s">
        <v>184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4" t="s">
        <v>79</v>
      </c>
      <c r="BK93" s="172">
        <f>ROUND(I93*H93,2)</f>
        <v>0</v>
      </c>
      <c r="BL93" s="14" t="s">
        <v>959</v>
      </c>
      <c r="BM93" s="171" t="s">
        <v>972</v>
      </c>
    </row>
    <row r="94" spans="1:65" s="2" customFormat="1">
      <c r="A94" s="31"/>
      <c r="B94" s="32"/>
      <c r="C94" s="33"/>
      <c r="D94" s="173" t="s">
        <v>186</v>
      </c>
      <c r="E94" s="33"/>
      <c r="F94" s="174" t="s">
        <v>971</v>
      </c>
      <c r="G94" s="33"/>
      <c r="H94" s="33"/>
      <c r="I94" s="112"/>
      <c r="J94" s="33"/>
      <c r="K94" s="33"/>
      <c r="L94" s="36"/>
      <c r="M94" s="175"/>
      <c r="N94" s="176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186</v>
      </c>
      <c r="AU94" s="14" t="s">
        <v>72</v>
      </c>
    </row>
    <row r="95" spans="1:65" s="2" customFormat="1" ht="21.75" customHeight="1">
      <c r="A95" s="31"/>
      <c r="B95" s="32"/>
      <c r="C95" s="160" t="s">
        <v>214</v>
      </c>
      <c r="D95" s="160" t="s">
        <v>178</v>
      </c>
      <c r="E95" s="161" t="s">
        <v>973</v>
      </c>
      <c r="F95" s="162" t="s">
        <v>974</v>
      </c>
      <c r="G95" s="163" t="s">
        <v>965</v>
      </c>
      <c r="H95" s="217"/>
      <c r="I95" s="165"/>
      <c r="J95" s="166">
        <f>ROUND(I95*H95,2)</f>
        <v>0</v>
      </c>
      <c r="K95" s="162" t="s">
        <v>182</v>
      </c>
      <c r="L95" s="36"/>
      <c r="M95" s="167" t="s">
        <v>19</v>
      </c>
      <c r="N95" s="168" t="s">
        <v>43</v>
      </c>
      <c r="O95" s="61"/>
      <c r="P95" s="169">
        <f>O95*H95</f>
        <v>0</v>
      </c>
      <c r="Q95" s="169">
        <v>0</v>
      </c>
      <c r="R95" s="169">
        <f>Q95*H95</f>
        <v>0</v>
      </c>
      <c r="S95" s="169">
        <v>0</v>
      </c>
      <c r="T95" s="170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1" t="s">
        <v>959</v>
      </c>
      <c r="AT95" s="171" t="s">
        <v>178</v>
      </c>
      <c r="AU95" s="171" t="s">
        <v>72</v>
      </c>
      <c r="AY95" s="14" t="s">
        <v>184</v>
      </c>
      <c r="BE95" s="172">
        <f>IF(N95="základní",J95,0)</f>
        <v>0</v>
      </c>
      <c r="BF95" s="172">
        <f>IF(N95="snížená",J95,0)</f>
        <v>0</v>
      </c>
      <c r="BG95" s="172">
        <f>IF(N95="zákl. přenesená",J95,0)</f>
        <v>0</v>
      </c>
      <c r="BH95" s="172">
        <f>IF(N95="sníž. přenesená",J95,0)</f>
        <v>0</v>
      </c>
      <c r="BI95" s="172">
        <f>IF(N95="nulová",J95,0)</f>
        <v>0</v>
      </c>
      <c r="BJ95" s="14" t="s">
        <v>79</v>
      </c>
      <c r="BK95" s="172">
        <f>ROUND(I95*H95,2)</f>
        <v>0</v>
      </c>
      <c r="BL95" s="14" t="s">
        <v>959</v>
      </c>
      <c r="BM95" s="171" t="s">
        <v>975</v>
      </c>
    </row>
    <row r="96" spans="1:65" s="2" customFormat="1" ht="29.25">
      <c r="A96" s="31"/>
      <c r="B96" s="32"/>
      <c r="C96" s="33"/>
      <c r="D96" s="173" t="s">
        <v>186</v>
      </c>
      <c r="E96" s="33"/>
      <c r="F96" s="174" t="s">
        <v>976</v>
      </c>
      <c r="G96" s="33"/>
      <c r="H96" s="33"/>
      <c r="I96" s="112"/>
      <c r="J96" s="33"/>
      <c r="K96" s="33"/>
      <c r="L96" s="36"/>
      <c r="M96" s="175"/>
      <c r="N96" s="176"/>
      <c r="O96" s="61"/>
      <c r="P96" s="61"/>
      <c r="Q96" s="61"/>
      <c r="R96" s="61"/>
      <c r="S96" s="61"/>
      <c r="T96" s="62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4" t="s">
        <v>186</v>
      </c>
      <c r="AU96" s="14" t="s">
        <v>72</v>
      </c>
    </row>
    <row r="97" spans="1:65" s="2" customFormat="1" ht="29.25">
      <c r="A97" s="31"/>
      <c r="B97" s="32"/>
      <c r="C97" s="33"/>
      <c r="D97" s="173" t="s">
        <v>188</v>
      </c>
      <c r="E97" s="33"/>
      <c r="F97" s="177" t="s">
        <v>977</v>
      </c>
      <c r="G97" s="33"/>
      <c r="H97" s="33"/>
      <c r="I97" s="112"/>
      <c r="J97" s="33"/>
      <c r="K97" s="33"/>
      <c r="L97" s="36"/>
      <c r="M97" s="175"/>
      <c r="N97" s="176"/>
      <c r="O97" s="61"/>
      <c r="P97" s="61"/>
      <c r="Q97" s="61"/>
      <c r="R97" s="61"/>
      <c r="S97" s="61"/>
      <c r="T97" s="62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4" t="s">
        <v>188</v>
      </c>
      <c r="AU97" s="14" t="s">
        <v>72</v>
      </c>
    </row>
    <row r="98" spans="1:65" s="2" customFormat="1" ht="21.75" customHeight="1">
      <c r="A98" s="31"/>
      <c r="B98" s="32"/>
      <c r="C98" s="160" t="s">
        <v>222</v>
      </c>
      <c r="D98" s="160" t="s">
        <v>178</v>
      </c>
      <c r="E98" s="161" t="s">
        <v>978</v>
      </c>
      <c r="F98" s="162" t="s">
        <v>979</v>
      </c>
      <c r="G98" s="163" t="s">
        <v>965</v>
      </c>
      <c r="H98" s="217"/>
      <c r="I98" s="165"/>
      <c r="J98" s="166">
        <f>ROUND(I98*H98,2)</f>
        <v>0</v>
      </c>
      <c r="K98" s="162" t="s">
        <v>182</v>
      </c>
      <c r="L98" s="36"/>
      <c r="M98" s="167" t="s">
        <v>19</v>
      </c>
      <c r="N98" s="168" t="s">
        <v>43</v>
      </c>
      <c r="O98" s="61"/>
      <c r="P98" s="169">
        <f>O98*H98</f>
        <v>0</v>
      </c>
      <c r="Q98" s="169">
        <v>0</v>
      </c>
      <c r="R98" s="169">
        <f>Q98*H98</f>
        <v>0</v>
      </c>
      <c r="S98" s="169">
        <v>0</v>
      </c>
      <c r="T98" s="170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71" t="s">
        <v>959</v>
      </c>
      <c r="AT98" s="171" t="s">
        <v>178</v>
      </c>
      <c r="AU98" s="171" t="s">
        <v>72</v>
      </c>
      <c r="AY98" s="14" t="s">
        <v>184</v>
      </c>
      <c r="BE98" s="172">
        <f>IF(N98="základní",J98,0)</f>
        <v>0</v>
      </c>
      <c r="BF98" s="172">
        <f>IF(N98="snížená",J98,0)</f>
        <v>0</v>
      </c>
      <c r="BG98" s="172">
        <f>IF(N98="zákl. přenesená",J98,0)</f>
        <v>0</v>
      </c>
      <c r="BH98" s="172">
        <f>IF(N98="sníž. přenesená",J98,0)</f>
        <v>0</v>
      </c>
      <c r="BI98" s="172">
        <f>IF(N98="nulová",J98,0)</f>
        <v>0</v>
      </c>
      <c r="BJ98" s="14" t="s">
        <v>79</v>
      </c>
      <c r="BK98" s="172">
        <f>ROUND(I98*H98,2)</f>
        <v>0</v>
      </c>
      <c r="BL98" s="14" t="s">
        <v>959</v>
      </c>
      <c r="BM98" s="171" t="s">
        <v>980</v>
      </c>
    </row>
    <row r="99" spans="1:65" s="2" customFormat="1" ht="29.25">
      <c r="A99" s="31"/>
      <c r="B99" s="32"/>
      <c r="C99" s="33"/>
      <c r="D99" s="173" t="s">
        <v>186</v>
      </c>
      <c r="E99" s="33"/>
      <c r="F99" s="174" t="s">
        <v>981</v>
      </c>
      <c r="G99" s="33"/>
      <c r="H99" s="33"/>
      <c r="I99" s="112"/>
      <c r="J99" s="33"/>
      <c r="K99" s="33"/>
      <c r="L99" s="36"/>
      <c r="M99" s="175"/>
      <c r="N99" s="176"/>
      <c r="O99" s="61"/>
      <c r="P99" s="61"/>
      <c r="Q99" s="61"/>
      <c r="R99" s="61"/>
      <c r="S99" s="61"/>
      <c r="T99" s="62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4" t="s">
        <v>186</v>
      </c>
      <c r="AU99" s="14" t="s">
        <v>72</v>
      </c>
    </row>
    <row r="100" spans="1:65" s="2" customFormat="1" ht="29.25">
      <c r="A100" s="31"/>
      <c r="B100" s="32"/>
      <c r="C100" s="33"/>
      <c r="D100" s="173" t="s">
        <v>188</v>
      </c>
      <c r="E100" s="33"/>
      <c r="F100" s="177" t="s">
        <v>982</v>
      </c>
      <c r="G100" s="33"/>
      <c r="H100" s="33"/>
      <c r="I100" s="112"/>
      <c r="J100" s="33"/>
      <c r="K100" s="33"/>
      <c r="L100" s="36"/>
      <c r="M100" s="175"/>
      <c r="N100" s="176"/>
      <c r="O100" s="61"/>
      <c r="P100" s="61"/>
      <c r="Q100" s="61"/>
      <c r="R100" s="61"/>
      <c r="S100" s="61"/>
      <c r="T100" s="62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4" t="s">
        <v>188</v>
      </c>
      <c r="AU100" s="14" t="s">
        <v>72</v>
      </c>
    </row>
    <row r="101" spans="1:65" s="2" customFormat="1" ht="21.75" customHeight="1">
      <c r="A101" s="31"/>
      <c r="B101" s="32"/>
      <c r="C101" s="160" t="s">
        <v>219</v>
      </c>
      <c r="D101" s="160" t="s">
        <v>178</v>
      </c>
      <c r="E101" s="161" t="s">
        <v>983</v>
      </c>
      <c r="F101" s="162" t="s">
        <v>984</v>
      </c>
      <c r="G101" s="163" t="s">
        <v>236</v>
      </c>
      <c r="H101" s="164">
        <v>2000</v>
      </c>
      <c r="I101" s="165"/>
      <c r="J101" s="166">
        <f>ROUND(I101*H101,2)</f>
        <v>0</v>
      </c>
      <c r="K101" s="162" t="s">
        <v>182</v>
      </c>
      <c r="L101" s="36"/>
      <c r="M101" s="167" t="s">
        <v>19</v>
      </c>
      <c r="N101" s="168" t="s">
        <v>43</v>
      </c>
      <c r="O101" s="61"/>
      <c r="P101" s="169">
        <f>O101*H101</f>
        <v>0</v>
      </c>
      <c r="Q101" s="169">
        <v>0</v>
      </c>
      <c r="R101" s="169">
        <f>Q101*H101</f>
        <v>0</v>
      </c>
      <c r="S101" s="169">
        <v>0</v>
      </c>
      <c r="T101" s="170">
        <f>S101*H101</f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71" t="s">
        <v>959</v>
      </c>
      <c r="AT101" s="171" t="s">
        <v>178</v>
      </c>
      <c r="AU101" s="171" t="s">
        <v>72</v>
      </c>
      <c r="AY101" s="14" t="s">
        <v>184</v>
      </c>
      <c r="BE101" s="172">
        <f>IF(N101="základní",J101,0)</f>
        <v>0</v>
      </c>
      <c r="BF101" s="172">
        <f>IF(N101="snížená",J101,0)</f>
        <v>0</v>
      </c>
      <c r="BG101" s="172">
        <f>IF(N101="zákl. přenesená",J101,0)</f>
        <v>0</v>
      </c>
      <c r="BH101" s="172">
        <f>IF(N101="sníž. přenesená",J101,0)</f>
        <v>0</v>
      </c>
      <c r="BI101" s="172">
        <f>IF(N101="nulová",J101,0)</f>
        <v>0</v>
      </c>
      <c r="BJ101" s="14" t="s">
        <v>79</v>
      </c>
      <c r="BK101" s="172">
        <f>ROUND(I101*H101,2)</f>
        <v>0</v>
      </c>
      <c r="BL101" s="14" t="s">
        <v>959</v>
      </c>
      <c r="BM101" s="171" t="s">
        <v>985</v>
      </c>
    </row>
    <row r="102" spans="1:65" s="2" customFormat="1" ht="29.25">
      <c r="A102" s="31"/>
      <c r="B102" s="32"/>
      <c r="C102" s="33"/>
      <c r="D102" s="173" t="s">
        <v>186</v>
      </c>
      <c r="E102" s="33"/>
      <c r="F102" s="174" t="s">
        <v>986</v>
      </c>
      <c r="G102" s="33"/>
      <c r="H102" s="33"/>
      <c r="I102" s="112"/>
      <c r="J102" s="33"/>
      <c r="K102" s="33"/>
      <c r="L102" s="36"/>
      <c r="M102" s="175"/>
      <c r="N102" s="176"/>
      <c r="O102" s="61"/>
      <c r="P102" s="61"/>
      <c r="Q102" s="61"/>
      <c r="R102" s="61"/>
      <c r="S102" s="61"/>
      <c r="T102" s="62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4" t="s">
        <v>186</v>
      </c>
      <c r="AU102" s="14" t="s">
        <v>72</v>
      </c>
    </row>
    <row r="103" spans="1:65" s="2" customFormat="1" ht="29.25">
      <c r="A103" s="31"/>
      <c r="B103" s="32"/>
      <c r="C103" s="33"/>
      <c r="D103" s="173" t="s">
        <v>188</v>
      </c>
      <c r="E103" s="33"/>
      <c r="F103" s="177" t="s">
        <v>987</v>
      </c>
      <c r="G103" s="33"/>
      <c r="H103" s="33"/>
      <c r="I103" s="112"/>
      <c r="J103" s="33"/>
      <c r="K103" s="33"/>
      <c r="L103" s="36"/>
      <c r="M103" s="175"/>
      <c r="N103" s="176"/>
      <c r="O103" s="61"/>
      <c r="P103" s="61"/>
      <c r="Q103" s="61"/>
      <c r="R103" s="61"/>
      <c r="S103" s="61"/>
      <c r="T103" s="62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4" t="s">
        <v>188</v>
      </c>
      <c r="AU103" s="14" t="s">
        <v>72</v>
      </c>
    </row>
    <row r="104" spans="1:65" s="2" customFormat="1" ht="33" customHeight="1">
      <c r="A104" s="31"/>
      <c r="B104" s="32"/>
      <c r="C104" s="160" t="s">
        <v>229</v>
      </c>
      <c r="D104" s="160" t="s">
        <v>178</v>
      </c>
      <c r="E104" s="161" t="s">
        <v>988</v>
      </c>
      <c r="F104" s="162" t="s">
        <v>989</v>
      </c>
      <c r="G104" s="163" t="s">
        <v>965</v>
      </c>
      <c r="H104" s="217"/>
      <c r="I104" s="165"/>
      <c r="J104" s="166">
        <f>ROUND(I104*H104,2)</f>
        <v>0</v>
      </c>
      <c r="K104" s="162" t="s">
        <v>182</v>
      </c>
      <c r="L104" s="36"/>
      <c r="M104" s="167" t="s">
        <v>19</v>
      </c>
      <c r="N104" s="168" t="s">
        <v>43</v>
      </c>
      <c r="O104" s="61"/>
      <c r="P104" s="169">
        <f>O104*H104</f>
        <v>0</v>
      </c>
      <c r="Q104" s="169">
        <v>0</v>
      </c>
      <c r="R104" s="169">
        <f>Q104*H104</f>
        <v>0</v>
      </c>
      <c r="S104" s="169">
        <v>0</v>
      </c>
      <c r="T104" s="170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71" t="s">
        <v>959</v>
      </c>
      <c r="AT104" s="171" t="s">
        <v>178</v>
      </c>
      <c r="AU104" s="171" t="s">
        <v>72</v>
      </c>
      <c r="AY104" s="14" t="s">
        <v>184</v>
      </c>
      <c r="BE104" s="172">
        <f>IF(N104="základní",J104,0)</f>
        <v>0</v>
      </c>
      <c r="BF104" s="172">
        <f>IF(N104="snížená",J104,0)</f>
        <v>0</v>
      </c>
      <c r="BG104" s="172">
        <f>IF(N104="zákl. přenesená",J104,0)</f>
        <v>0</v>
      </c>
      <c r="BH104" s="172">
        <f>IF(N104="sníž. přenesená",J104,0)</f>
        <v>0</v>
      </c>
      <c r="BI104" s="172">
        <f>IF(N104="nulová",J104,0)</f>
        <v>0</v>
      </c>
      <c r="BJ104" s="14" t="s">
        <v>79</v>
      </c>
      <c r="BK104" s="172">
        <f>ROUND(I104*H104,2)</f>
        <v>0</v>
      </c>
      <c r="BL104" s="14" t="s">
        <v>959</v>
      </c>
      <c r="BM104" s="171" t="s">
        <v>990</v>
      </c>
    </row>
    <row r="105" spans="1:65" s="2" customFormat="1" ht="19.5">
      <c r="A105" s="31"/>
      <c r="B105" s="32"/>
      <c r="C105" s="33"/>
      <c r="D105" s="173" t="s">
        <v>186</v>
      </c>
      <c r="E105" s="33"/>
      <c r="F105" s="174" t="s">
        <v>989</v>
      </c>
      <c r="G105" s="33"/>
      <c r="H105" s="33"/>
      <c r="I105" s="112"/>
      <c r="J105" s="33"/>
      <c r="K105" s="33"/>
      <c r="L105" s="36"/>
      <c r="M105" s="213"/>
      <c r="N105" s="214"/>
      <c r="O105" s="215"/>
      <c r="P105" s="215"/>
      <c r="Q105" s="215"/>
      <c r="R105" s="215"/>
      <c r="S105" s="215"/>
      <c r="T105" s="216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T105" s="14" t="s">
        <v>186</v>
      </c>
      <c r="AU105" s="14" t="s">
        <v>72</v>
      </c>
    </row>
    <row r="106" spans="1:65" s="2" customFormat="1" ht="6.95" customHeight="1">
      <c r="A106" s="31"/>
      <c r="B106" s="44"/>
      <c r="C106" s="45"/>
      <c r="D106" s="45"/>
      <c r="E106" s="45"/>
      <c r="F106" s="45"/>
      <c r="G106" s="45"/>
      <c r="H106" s="45"/>
      <c r="I106" s="139"/>
      <c r="J106" s="45"/>
      <c r="K106" s="45"/>
      <c r="L106" s="36"/>
      <c r="M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</sheetData>
  <sheetProtection algorithmName="SHA-512" hashValue="kN6vokIRDIxgaMn+YpbDn/HYa366ai2TsTeJ84G+IlRRCdxzEfP6ZqZ8MN2wLADl9//SSsrmEwe6qSG9zc2A9g==" saltValue="0/7Ofq5xgvsXM0z/XKn261XLT7bor3oem/Lm1koqI+YhG1fMNbjH1xTHTzsL7Qd4vQ7UOlr8IuKAI9JrTM6RcQ==" spinCount="100000" sheet="1" objects="1" scenarios="1" formatColumns="0" formatRows="0" autoFilter="0"/>
  <autoFilter ref="C84:K105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2" customFormat="1" ht="45" customHeight="1">
      <c r="B3" s="222"/>
      <c r="C3" s="351" t="s">
        <v>991</v>
      </c>
      <c r="D3" s="351"/>
      <c r="E3" s="351"/>
      <c r="F3" s="351"/>
      <c r="G3" s="351"/>
      <c r="H3" s="351"/>
      <c r="I3" s="351"/>
      <c r="J3" s="351"/>
      <c r="K3" s="223"/>
    </row>
    <row r="4" spans="2:11" s="1" customFormat="1" ht="25.5" customHeight="1">
      <c r="B4" s="224"/>
      <c r="C4" s="352" t="s">
        <v>992</v>
      </c>
      <c r="D4" s="352"/>
      <c r="E4" s="352"/>
      <c r="F4" s="352"/>
      <c r="G4" s="352"/>
      <c r="H4" s="352"/>
      <c r="I4" s="352"/>
      <c r="J4" s="352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0" t="s">
        <v>993</v>
      </c>
      <c r="D6" s="350"/>
      <c r="E6" s="350"/>
      <c r="F6" s="350"/>
      <c r="G6" s="350"/>
      <c r="H6" s="350"/>
      <c r="I6" s="350"/>
      <c r="J6" s="350"/>
      <c r="K6" s="225"/>
    </row>
    <row r="7" spans="2:11" s="1" customFormat="1" ht="15" customHeight="1">
      <c r="B7" s="228"/>
      <c r="C7" s="350" t="s">
        <v>994</v>
      </c>
      <c r="D7" s="350"/>
      <c r="E7" s="350"/>
      <c r="F7" s="350"/>
      <c r="G7" s="350"/>
      <c r="H7" s="350"/>
      <c r="I7" s="350"/>
      <c r="J7" s="350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0" t="s">
        <v>995</v>
      </c>
      <c r="D9" s="350"/>
      <c r="E9" s="350"/>
      <c r="F9" s="350"/>
      <c r="G9" s="350"/>
      <c r="H9" s="350"/>
      <c r="I9" s="350"/>
      <c r="J9" s="350"/>
      <c r="K9" s="225"/>
    </row>
    <row r="10" spans="2:11" s="1" customFormat="1" ht="15" customHeight="1">
      <c r="B10" s="228"/>
      <c r="C10" s="227"/>
      <c r="D10" s="350" t="s">
        <v>996</v>
      </c>
      <c r="E10" s="350"/>
      <c r="F10" s="350"/>
      <c r="G10" s="350"/>
      <c r="H10" s="350"/>
      <c r="I10" s="350"/>
      <c r="J10" s="350"/>
      <c r="K10" s="225"/>
    </row>
    <row r="11" spans="2:11" s="1" customFormat="1" ht="15" customHeight="1">
      <c r="B11" s="228"/>
      <c r="C11" s="229"/>
      <c r="D11" s="350" t="s">
        <v>997</v>
      </c>
      <c r="E11" s="350"/>
      <c r="F11" s="350"/>
      <c r="G11" s="350"/>
      <c r="H11" s="350"/>
      <c r="I11" s="350"/>
      <c r="J11" s="350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998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0" t="s">
        <v>999</v>
      </c>
      <c r="E15" s="350"/>
      <c r="F15" s="350"/>
      <c r="G15" s="350"/>
      <c r="H15" s="350"/>
      <c r="I15" s="350"/>
      <c r="J15" s="350"/>
      <c r="K15" s="225"/>
    </row>
    <row r="16" spans="2:11" s="1" customFormat="1" ht="15" customHeight="1">
      <c r="B16" s="228"/>
      <c r="C16" s="229"/>
      <c r="D16" s="350" t="s">
        <v>1000</v>
      </c>
      <c r="E16" s="350"/>
      <c r="F16" s="350"/>
      <c r="G16" s="350"/>
      <c r="H16" s="350"/>
      <c r="I16" s="350"/>
      <c r="J16" s="350"/>
      <c r="K16" s="225"/>
    </row>
    <row r="17" spans="2:11" s="1" customFormat="1" ht="15" customHeight="1">
      <c r="B17" s="228"/>
      <c r="C17" s="229"/>
      <c r="D17" s="350" t="s">
        <v>1001</v>
      </c>
      <c r="E17" s="350"/>
      <c r="F17" s="350"/>
      <c r="G17" s="350"/>
      <c r="H17" s="350"/>
      <c r="I17" s="350"/>
      <c r="J17" s="350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0" t="s">
        <v>1002</v>
      </c>
      <c r="G18" s="350"/>
      <c r="H18" s="350"/>
      <c r="I18" s="350"/>
      <c r="J18" s="350"/>
      <c r="K18" s="225"/>
    </row>
    <row r="19" spans="2:11" s="1" customFormat="1" ht="15" customHeight="1">
      <c r="B19" s="228"/>
      <c r="C19" s="229"/>
      <c r="D19" s="229"/>
      <c r="E19" s="231" t="s">
        <v>1003</v>
      </c>
      <c r="F19" s="350" t="s">
        <v>1004</v>
      </c>
      <c r="G19" s="350"/>
      <c r="H19" s="350"/>
      <c r="I19" s="350"/>
      <c r="J19" s="350"/>
      <c r="K19" s="225"/>
    </row>
    <row r="20" spans="2:11" s="1" customFormat="1" ht="15" customHeight="1">
      <c r="B20" s="228"/>
      <c r="C20" s="229"/>
      <c r="D20" s="229"/>
      <c r="E20" s="231" t="s">
        <v>1005</v>
      </c>
      <c r="F20" s="350" t="s">
        <v>1006</v>
      </c>
      <c r="G20" s="350"/>
      <c r="H20" s="350"/>
      <c r="I20" s="350"/>
      <c r="J20" s="350"/>
      <c r="K20" s="225"/>
    </row>
    <row r="21" spans="2:11" s="1" customFormat="1" ht="15" customHeight="1">
      <c r="B21" s="228"/>
      <c r="C21" s="229"/>
      <c r="D21" s="229"/>
      <c r="E21" s="231" t="s">
        <v>1007</v>
      </c>
      <c r="F21" s="350" t="s">
        <v>1008</v>
      </c>
      <c r="G21" s="350"/>
      <c r="H21" s="350"/>
      <c r="I21" s="350"/>
      <c r="J21" s="350"/>
      <c r="K21" s="225"/>
    </row>
    <row r="22" spans="2:11" s="1" customFormat="1" ht="15" customHeight="1">
      <c r="B22" s="228"/>
      <c r="C22" s="229"/>
      <c r="D22" s="229"/>
      <c r="E22" s="231" t="s">
        <v>1009</v>
      </c>
      <c r="F22" s="350" t="s">
        <v>1010</v>
      </c>
      <c r="G22" s="350"/>
      <c r="H22" s="350"/>
      <c r="I22" s="350"/>
      <c r="J22" s="350"/>
      <c r="K22" s="225"/>
    </row>
    <row r="23" spans="2:11" s="1" customFormat="1" ht="15" customHeight="1">
      <c r="B23" s="228"/>
      <c r="C23" s="229"/>
      <c r="D23" s="229"/>
      <c r="E23" s="231" t="s">
        <v>85</v>
      </c>
      <c r="F23" s="350" t="s">
        <v>1011</v>
      </c>
      <c r="G23" s="350"/>
      <c r="H23" s="350"/>
      <c r="I23" s="350"/>
      <c r="J23" s="350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0" t="s">
        <v>1012</v>
      </c>
      <c r="D25" s="350"/>
      <c r="E25" s="350"/>
      <c r="F25" s="350"/>
      <c r="G25" s="350"/>
      <c r="H25" s="350"/>
      <c r="I25" s="350"/>
      <c r="J25" s="350"/>
      <c r="K25" s="225"/>
    </row>
    <row r="26" spans="2:11" s="1" customFormat="1" ht="15" customHeight="1">
      <c r="B26" s="228"/>
      <c r="C26" s="350" t="s">
        <v>1013</v>
      </c>
      <c r="D26" s="350"/>
      <c r="E26" s="350"/>
      <c r="F26" s="350"/>
      <c r="G26" s="350"/>
      <c r="H26" s="350"/>
      <c r="I26" s="350"/>
      <c r="J26" s="350"/>
      <c r="K26" s="225"/>
    </row>
    <row r="27" spans="2:11" s="1" customFormat="1" ht="15" customHeight="1">
      <c r="B27" s="228"/>
      <c r="C27" s="227"/>
      <c r="D27" s="350" t="s">
        <v>1014</v>
      </c>
      <c r="E27" s="350"/>
      <c r="F27" s="350"/>
      <c r="G27" s="350"/>
      <c r="H27" s="350"/>
      <c r="I27" s="350"/>
      <c r="J27" s="350"/>
      <c r="K27" s="225"/>
    </row>
    <row r="28" spans="2:11" s="1" customFormat="1" ht="15" customHeight="1">
      <c r="B28" s="228"/>
      <c r="C28" s="229"/>
      <c r="D28" s="350" t="s">
        <v>1015</v>
      </c>
      <c r="E28" s="350"/>
      <c r="F28" s="350"/>
      <c r="G28" s="350"/>
      <c r="H28" s="350"/>
      <c r="I28" s="350"/>
      <c r="J28" s="350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0" t="s">
        <v>1016</v>
      </c>
      <c r="E30" s="350"/>
      <c r="F30" s="350"/>
      <c r="G30" s="350"/>
      <c r="H30" s="350"/>
      <c r="I30" s="350"/>
      <c r="J30" s="350"/>
      <c r="K30" s="225"/>
    </row>
    <row r="31" spans="2:11" s="1" customFormat="1" ht="15" customHeight="1">
      <c r="B31" s="228"/>
      <c r="C31" s="229"/>
      <c r="D31" s="350" t="s">
        <v>1017</v>
      </c>
      <c r="E31" s="350"/>
      <c r="F31" s="350"/>
      <c r="G31" s="350"/>
      <c r="H31" s="350"/>
      <c r="I31" s="350"/>
      <c r="J31" s="350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0" t="s">
        <v>1018</v>
      </c>
      <c r="E33" s="350"/>
      <c r="F33" s="350"/>
      <c r="G33" s="350"/>
      <c r="H33" s="350"/>
      <c r="I33" s="350"/>
      <c r="J33" s="350"/>
      <c r="K33" s="225"/>
    </row>
    <row r="34" spans="2:11" s="1" customFormat="1" ht="15" customHeight="1">
      <c r="B34" s="228"/>
      <c r="C34" s="229"/>
      <c r="D34" s="350" t="s">
        <v>1019</v>
      </c>
      <c r="E34" s="350"/>
      <c r="F34" s="350"/>
      <c r="G34" s="350"/>
      <c r="H34" s="350"/>
      <c r="I34" s="350"/>
      <c r="J34" s="350"/>
      <c r="K34" s="225"/>
    </row>
    <row r="35" spans="2:11" s="1" customFormat="1" ht="15" customHeight="1">
      <c r="B35" s="228"/>
      <c r="C35" s="229"/>
      <c r="D35" s="350" t="s">
        <v>1020</v>
      </c>
      <c r="E35" s="350"/>
      <c r="F35" s="350"/>
      <c r="G35" s="350"/>
      <c r="H35" s="350"/>
      <c r="I35" s="350"/>
      <c r="J35" s="350"/>
      <c r="K35" s="225"/>
    </row>
    <row r="36" spans="2:11" s="1" customFormat="1" ht="15" customHeight="1">
      <c r="B36" s="228"/>
      <c r="C36" s="229"/>
      <c r="D36" s="227"/>
      <c r="E36" s="230" t="s">
        <v>166</v>
      </c>
      <c r="F36" s="227"/>
      <c r="G36" s="350" t="s">
        <v>1021</v>
      </c>
      <c r="H36" s="350"/>
      <c r="I36" s="350"/>
      <c r="J36" s="350"/>
      <c r="K36" s="225"/>
    </row>
    <row r="37" spans="2:11" s="1" customFormat="1" ht="30.75" customHeight="1">
      <c r="B37" s="228"/>
      <c r="C37" s="229"/>
      <c r="D37" s="227"/>
      <c r="E37" s="230" t="s">
        <v>1022</v>
      </c>
      <c r="F37" s="227"/>
      <c r="G37" s="350" t="s">
        <v>1023</v>
      </c>
      <c r="H37" s="350"/>
      <c r="I37" s="350"/>
      <c r="J37" s="350"/>
      <c r="K37" s="225"/>
    </row>
    <row r="38" spans="2:11" s="1" customFormat="1" ht="15" customHeight="1">
      <c r="B38" s="228"/>
      <c r="C38" s="229"/>
      <c r="D38" s="227"/>
      <c r="E38" s="230" t="s">
        <v>53</v>
      </c>
      <c r="F38" s="227"/>
      <c r="G38" s="350" t="s">
        <v>1024</v>
      </c>
      <c r="H38" s="350"/>
      <c r="I38" s="350"/>
      <c r="J38" s="350"/>
      <c r="K38" s="225"/>
    </row>
    <row r="39" spans="2:11" s="1" customFormat="1" ht="15" customHeight="1">
      <c r="B39" s="228"/>
      <c r="C39" s="229"/>
      <c r="D39" s="227"/>
      <c r="E39" s="230" t="s">
        <v>54</v>
      </c>
      <c r="F39" s="227"/>
      <c r="G39" s="350" t="s">
        <v>1025</v>
      </c>
      <c r="H39" s="350"/>
      <c r="I39" s="350"/>
      <c r="J39" s="350"/>
      <c r="K39" s="225"/>
    </row>
    <row r="40" spans="2:11" s="1" customFormat="1" ht="15" customHeight="1">
      <c r="B40" s="228"/>
      <c r="C40" s="229"/>
      <c r="D40" s="227"/>
      <c r="E40" s="230" t="s">
        <v>167</v>
      </c>
      <c r="F40" s="227"/>
      <c r="G40" s="350" t="s">
        <v>1026</v>
      </c>
      <c r="H40" s="350"/>
      <c r="I40" s="350"/>
      <c r="J40" s="350"/>
      <c r="K40" s="225"/>
    </row>
    <row r="41" spans="2:11" s="1" customFormat="1" ht="15" customHeight="1">
      <c r="B41" s="228"/>
      <c r="C41" s="229"/>
      <c r="D41" s="227"/>
      <c r="E41" s="230" t="s">
        <v>168</v>
      </c>
      <c r="F41" s="227"/>
      <c r="G41" s="350" t="s">
        <v>1027</v>
      </c>
      <c r="H41" s="350"/>
      <c r="I41" s="350"/>
      <c r="J41" s="350"/>
      <c r="K41" s="225"/>
    </row>
    <row r="42" spans="2:11" s="1" customFormat="1" ht="15" customHeight="1">
      <c r="B42" s="228"/>
      <c r="C42" s="229"/>
      <c r="D42" s="227"/>
      <c r="E42" s="230" t="s">
        <v>1028</v>
      </c>
      <c r="F42" s="227"/>
      <c r="G42" s="350" t="s">
        <v>1029</v>
      </c>
      <c r="H42" s="350"/>
      <c r="I42" s="350"/>
      <c r="J42" s="350"/>
      <c r="K42" s="225"/>
    </row>
    <row r="43" spans="2:11" s="1" customFormat="1" ht="15" customHeight="1">
      <c r="B43" s="228"/>
      <c r="C43" s="229"/>
      <c r="D43" s="227"/>
      <c r="E43" s="230"/>
      <c r="F43" s="227"/>
      <c r="G43" s="350" t="s">
        <v>1030</v>
      </c>
      <c r="H43" s="350"/>
      <c r="I43" s="350"/>
      <c r="J43" s="350"/>
      <c r="K43" s="225"/>
    </row>
    <row r="44" spans="2:11" s="1" customFormat="1" ht="15" customHeight="1">
      <c r="B44" s="228"/>
      <c r="C44" s="229"/>
      <c r="D44" s="227"/>
      <c r="E44" s="230" t="s">
        <v>1031</v>
      </c>
      <c r="F44" s="227"/>
      <c r="G44" s="350" t="s">
        <v>1032</v>
      </c>
      <c r="H44" s="350"/>
      <c r="I44" s="350"/>
      <c r="J44" s="350"/>
      <c r="K44" s="225"/>
    </row>
    <row r="45" spans="2:11" s="1" customFormat="1" ht="15" customHeight="1">
      <c r="B45" s="228"/>
      <c r="C45" s="229"/>
      <c r="D45" s="227"/>
      <c r="E45" s="230" t="s">
        <v>170</v>
      </c>
      <c r="F45" s="227"/>
      <c r="G45" s="350" t="s">
        <v>1033</v>
      </c>
      <c r="H45" s="350"/>
      <c r="I45" s="350"/>
      <c r="J45" s="350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0" t="s">
        <v>1034</v>
      </c>
      <c r="E47" s="350"/>
      <c r="F47" s="350"/>
      <c r="G47" s="350"/>
      <c r="H47" s="350"/>
      <c r="I47" s="350"/>
      <c r="J47" s="350"/>
      <c r="K47" s="225"/>
    </row>
    <row r="48" spans="2:11" s="1" customFormat="1" ht="15" customHeight="1">
      <c r="B48" s="228"/>
      <c r="C48" s="229"/>
      <c r="D48" s="229"/>
      <c r="E48" s="350" t="s">
        <v>1035</v>
      </c>
      <c r="F48" s="350"/>
      <c r="G48" s="350"/>
      <c r="H48" s="350"/>
      <c r="I48" s="350"/>
      <c r="J48" s="350"/>
      <c r="K48" s="225"/>
    </row>
    <row r="49" spans="2:11" s="1" customFormat="1" ht="15" customHeight="1">
      <c r="B49" s="228"/>
      <c r="C49" s="229"/>
      <c r="D49" s="229"/>
      <c r="E49" s="350" t="s">
        <v>1036</v>
      </c>
      <c r="F49" s="350"/>
      <c r="G49" s="350"/>
      <c r="H49" s="350"/>
      <c r="I49" s="350"/>
      <c r="J49" s="350"/>
      <c r="K49" s="225"/>
    </row>
    <row r="50" spans="2:11" s="1" customFormat="1" ht="15" customHeight="1">
      <c r="B50" s="228"/>
      <c r="C50" s="229"/>
      <c r="D50" s="229"/>
      <c r="E50" s="350" t="s">
        <v>1037</v>
      </c>
      <c r="F50" s="350"/>
      <c r="G50" s="350"/>
      <c r="H50" s="350"/>
      <c r="I50" s="350"/>
      <c r="J50" s="350"/>
      <c r="K50" s="225"/>
    </row>
    <row r="51" spans="2:11" s="1" customFormat="1" ht="15" customHeight="1">
      <c r="B51" s="228"/>
      <c r="C51" s="229"/>
      <c r="D51" s="350" t="s">
        <v>1038</v>
      </c>
      <c r="E51" s="350"/>
      <c r="F51" s="350"/>
      <c r="G51" s="350"/>
      <c r="H51" s="350"/>
      <c r="I51" s="350"/>
      <c r="J51" s="350"/>
      <c r="K51" s="225"/>
    </row>
    <row r="52" spans="2:11" s="1" customFormat="1" ht="25.5" customHeight="1">
      <c r="B52" s="224"/>
      <c r="C52" s="352" t="s">
        <v>1039</v>
      </c>
      <c r="D52" s="352"/>
      <c r="E52" s="352"/>
      <c r="F52" s="352"/>
      <c r="G52" s="352"/>
      <c r="H52" s="352"/>
      <c r="I52" s="352"/>
      <c r="J52" s="352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0" t="s">
        <v>1040</v>
      </c>
      <c r="D54" s="350"/>
      <c r="E54" s="350"/>
      <c r="F54" s="350"/>
      <c r="G54" s="350"/>
      <c r="H54" s="350"/>
      <c r="I54" s="350"/>
      <c r="J54" s="350"/>
      <c r="K54" s="225"/>
    </row>
    <row r="55" spans="2:11" s="1" customFormat="1" ht="15" customHeight="1">
      <c r="B55" s="224"/>
      <c r="C55" s="350" t="s">
        <v>1041</v>
      </c>
      <c r="D55" s="350"/>
      <c r="E55" s="350"/>
      <c r="F55" s="350"/>
      <c r="G55" s="350"/>
      <c r="H55" s="350"/>
      <c r="I55" s="350"/>
      <c r="J55" s="350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0" t="s">
        <v>1042</v>
      </c>
      <c r="D57" s="350"/>
      <c r="E57" s="350"/>
      <c r="F57" s="350"/>
      <c r="G57" s="350"/>
      <c r="H57" s="350"/>
      <c r="I57" s="350"/>
      <c r="J57" s="350"/>
      <c r="K57" s="225"/>
    </row>
    <row r="58" spans="2:11" s="1" customFormat="1" ht="15" customHeight="1">
      <c r="B58" s="224"/>
      <c r="C58" s="229"/>
      <c r="D58" s="350" t="s">
        <v>1043</v>
      </c>
      <c r="E58" s="350"/>
      <c r="F58" s="350"/>
      <c r="G58" s="350"/>
      <c r="H58" s="350"/>
      <c r="I58" s="350"/>
      <c r="J58" s="350"/>
      <c r="K58" s="225"/>
    </row>
    <row r="59" spans="2:11" s="1" customFormat="1" ht="15" customHeight="1">
      <c r="B59" s="224"/>
      <c r="C59" s="229"/>
      <c r="D59" s="350" t="s">
        <v>1044</v>
      </c>
      <c r="E59" s="350"/>
      <c r="F59" s="350"/>
      <c r="G59" s="350"/>
      <c r="H59" s="350"/>
      <c r="I59" s="350"/>
      <c r="J59" s="350"/>
      <c r="K59" s="225"/>
    </row>
    <row r="60" spans="2:11" s="1" customFormat="1" ht="15" customHeight="1">
      <c r="B60" s="224"/>
      <c r="C60" s="229"/>
      <c r="D60" s="350" t="s">
        <v>1045</v>
      </c>
      <c r="E60" s="350"/>
      <c r="F60" s="350"/>
      <c r="G60" s="350"/>
      <c r="H60" s="350"/>
      <c r="I60" s="350"/>
      <c r="J60" s="350"/>
      <c r="K60" s="225"/>
    </row>
    <row r="61" spans="2:11" s="1" customFormat="1" ht="15" customHeight="1">
      <c r="B61" s="224"/>
      <c r="C61" s="229"/>
      <c r="D61" s="350" t="s">
        <v>1046</v>
      </c>
      <c r="E61" s="350"/>
      <c r="F61" s="350"/>
      <c r="G61" s="350"/>
      <c r="H61" s="350"/>
      <c r="I61" s="350"/>
      <c r="J61" s="350"/>
      <c r="K61" s="225"/>
    </row>
    <row r="62" spans="2:11" s="1" customFormat="1" ht="15" customHeight="1">
      <c r="B62" s="224"/>
      <c r="C62" s="229"/>
      <c r="D62" s="354" t="s">
        <v>1047</v>
      </c>
      <c r="E62" s="354"/>
      <c r="F62" s="354"/>
      <c r="G62" s="354"/>
      <c r="H62" s="354"/>
      <c r="I62" s="354"/>
      <c r="J62" s="354"/>
      <c r="K62" s="225"/>
    </row>
    <row r="63" spans="2:11" s="1" customFormat="1" ht="15" customHeight="1">
      <c r="B63" s="224"/>
      <c r="C63" s="229"/>
      <c r="D63" s="350" t="s">
        <v>1048</v>
      </c>
      <c r="E63" s="350"/>
      <c r="F63" s="350"/>
      <c r="G63" s="350"/>
      <c r="H63" s="350"/>
      <c r="I63" s="350"/>
      <c r="J63" s="350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0" t="s">
        <v>1049</v>
      </c>
      <c r="E65" s="350"/>
      <c r="F65" s="350"/>
      <c r="G65" s="350"/>
      <c r="H65" s="350"/>
      <c r="I65" s="350"/>
      <c r="J65" s="350"/>
      <c r="K65" s="225"/>
    </row>
    <row r="66" spans="2:11" s="1" customFormat="1" ht="15" customHeight="1">
      <c r="B66" s="224"/>
      <c r="C66" s="229"/>
      <c r="D66" s="354" t="s">
        <v>1050</v>
      </c>
      <c r="E66" s="354"/>
      <c r="F66" s="354"/>
      <c r="G66" s="354"/>
      <c r="H66" s="354"/>
      <c r="I66" s="354"/>
      <c r="J66" s="354"/>
      <c r="K66" s="225"/>
    </row>
    <row r="67" spans="2:11" s="1" customFormat="1" ht="15" customHeight="1">
      <c r="B67" s="224"/>
      <c r="C67" s="229"/>
      <c r="D67" s="350" t="s">
        <v>1051</v>
      </c>
      <c r="E67" s="350"/>
      <c r="F67" s="350"/>
      <c r="G67" s="350"/>
      <c r="H67" s="350"/>
      <c r="I67" s="350"/>
      <c r="J67" s="350"/>
      <c r="K67" s="225"/>
    </row>
    <row r="68" spans="2:11" s="1" customFormat="1" ht="15" customHeight="1">
      <c r="B68" s="224"/>
      <c r="C68" s="229"/>
      <c r="D68" s="350" t="s">
        <v>1052</v>
      </c>
      <c r="E68" s="350"/>
      <c r="F68" s="350"/>
      <c r="G68" s="350"/>
      <c r="H68" s="350"/>
      <c r="I68" s="350"/>
      <c r="J68" s="350"/>
      <c r="K68" s="225"/>
    </row>
    <row r="69" spans="2:11" s="1" customFormat="1" ht="15" customHeight="1">
      <c r="B69" s="224"/>
      <c r="C69" s="229"/>
      <c r="D69" s="350" t="s">
        <v>1053</v>
      </c>
      <c r="E69" s="350"/>
      <c r="F69" s="350"/>
      <c r="G69" s="350"/>
      <c r="H69" s="350"/>
      <c r="I69" s="350"/>
      <c r="J69" s="350"/>
      <c r="K69" s="225"/>
    </row>
    <row r="70" spans="2:11" s="1" customFormat="1" ht="15" customHeight="1">
      <c r="B70" s="224"/>
      <c r="C70" s="229"/>
      <c r="D70" s="350" t="s">
        <v>1054</v>
      </c>
      <c r="E70" s="350"/>
      <c r="F70" s="350"/>
      <c r="G70" s="350"/>
      <c r="H70" s="350"/>
      <c r="I70" s="350"/>
      <c r="J70" s="350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53" t="s">
        <v>1055</v>
      </c>
      <c r="D75" s="353"/>
      <c r="E75" s="353"/>
      <c r="F75" s="353"/>
      <c r="G75" s="353"/>
      <c r="H75" s="353"/>
      <c r="I75" s="353"/>
      <c r="J75" s="353"/>
      <c r="K75" s="242"/>
    </row>
    <row r="76" spans="2:11" s="1" customFormat="1" ht="17.25" customHeight="1">
      <c r="B76" s="241"/>
      <c r="C76" s="243" t="s">
        <v>1056</v>
      </c>
      <c r="D76" s="243"/>
      <c r="E76" s="243"/>
      <c r="F76" s="243" t="s">
        <v>1057</v>
      </c>
      <c r="G76" s="244"/>
      <c r="H76" s="243" t="s">
        <v>54</v>
      </c>
      <c r="I76" s="243" t="s">
        <v>57</v>
      </c>
      <c r="J76" s="243" t="s">
        <v>1058</v>
      </c>
      <c r="K76" s="242"/>
    </row>
    <row r="77" spans="2:11" s="1" customFormat="1" ht="17.25" customHeight="1">
      <c r="B77" s="241"/>
      <c r="C77" s="245" t="s">
        <v>1059</v>
      </c>
      <c r="D77" s="245"/>
      <c r="E77" s="245"/>
      <c r="F77" s="246" t="s">
        <v>1060</v>
      </c>
      <c r="G77" s="247"/>
      <c r="H77" s="245"/>
      <c r="I77" s="245"/>
      <c r="J77" s="245" t="s">
        <v>1061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53</v>
      </c>
      <c r="D79" s="248"/>
      <c r="E79" s="248"/>
      <c r="F79" s="250" t="s">
        <v>1062</v>
      </c>
      <c r="G79" s="249"/>
      <c r="H79" s="230" t="s">
        <v>1063</v>
      </c>
      <c r="I79" s="230" t="s">
        <v>1064</v>
      </c>
      <c r="J79" s="230">
        <v>20</v>
      </c>
      <c r="K79" s="242"/>
    </row>
    <row r="80" spans="2:11" s="1" customFormat="1" ht="15" customHeight="1">
      <c r="B80" s="241"/>
      <c r="C80" s="230" t="s">
        <v>1065</v>
      </c>
      <c r="D80" s="230"/>
      <c r="E80" s="230"/>
      <c r="F80" s="250" t="s">
        <v>1062</v>
      </c>
      <c r="G80" s="249"/>
      <c r="H80" s="230" t="s">
        <v>1066</v>
      </c>
      <c r="I80" s="230" t="s">
        <v>1064</v>
      </c>
      <c r="J80" s="230">
        <v>120</v>
      </c>
      <c r="K80" s="242"/>
    </row>
    <row r="81" spans="2:11" s="1" customFormat="1" ht="15" customHeight="1">
      <c r="B81" s="251"/>
      <c r="C81" s="230" t="s">
        <v>1067</v>
      </c>
      <c r="D81" s="230"/>
      <c r="E81" s="230"/>
      <c r="F81" s="250" t="s">
        <v>1068</v>
      </c>
      <c r="G81" s="249"/>
      <c r="H81" s="230" t="s">
        <v>1069</v>
      </c>
      <c r="I81" s="230" t="s">
        <v>1064</v>
      </c>
      <c r="J81" s="230">
        <v>50</v>
      </c>
      <c r="K81" s="242"/>
    </row>
    <row r="82" spans="2:11" s="1" customFormat="1" ht="15" customHeight="1">
      <c r="B82" s="251"/>
      <c r="C82" s="230" t="s">
        <v>1070</v>
      </c>
      <c r="D82" s="230"/>
      <c r="E82" s="230"/>
      <c r="F82" s="250" t="s">
        <v>1062</v>
      </c>
      <c r="G82" s="249"/>
      <c r="H82" s="230" t="s">
        <v>1071</v>
      </c>
      <c r="I82" s="230" t="s">
        <v>1072</v>
      </c>
      <c r="J82" s="230"/>
      <c r="K82" s="242"/>
    </row>
    <row r="83" spans="2:11" s="1" customFormat="1" ht="15" customHeight="1">
      <c r="B83" s="251"/>
      <c r="C83" s="252" t="s">
        <v>1073</v>
      </c>
      <c r="D83" s="252"/>
      <c r="E83" s="252"/>
      <c r="F83" s="253" t="s">
        <v>1068</v>
      </c>
      <c r="G83" s="252"/>
      <c r="H83" s="252" t="s">
        <v>1074</v>
      </c>
      <c r="I83" s="252" t="s">
        <v>1064</v>
      </c>
      <c r="J83" s="252">
        <v>15</v>
      </c>
      <c r="K83" s="242"/>
    </row>
    <row r="84" spans="2:11" s="1" customFormat="1" ht="15" customHeight="1">
      <c r="B84" s="251"/>
      <c r="C84" s="252" t="s">
        <v>1075</v>
      </c>
      <c r="D84" s="252"/>
      <c r="E84" s="252"/>
      <c r="F84" s="253" t="s">
        <v>1068</v>
      </c>
      <c r="G84" s="252"/>
      <c r="H84" s="252" t="s">
        <v>1076</v>
      </c>
      <c r="I84" s="252" t="s">
        <v>1064</v>
      </c>
      <c r="J84" s="252">
        <v>15</v>
      </c>
      <c r="K84" s="242"/>
    </row>
    <row r="85" spans="2:11" s="1" customFormat="1" ht="15" customHeight="1">
      <c r="B85" s="251"/>
      <c r="C85" s="252" t="s">
        <v>1077</v>
      </c>
      <c r="D85" s="252"/>
      <c r="E85" s="252"/>
      <c r="F85" s="253" t="s">
        <v>1068</v>
      </c>
      <c r="G85" s="252"/>
      <c r="H85" s="252" t="s">
        <v>1078</v>
      </c>
      <c r="I85" s="252" t="s">
        <v>1064</v>
      </c>
      <c r="J85" s="252">
        <v>20</v>
      </c>
      <c r="K85" s="242"/>
    </row>
    <row r="86" spans="2:11" s="1" customFormat="1" ht="15" customHeight="1">
      <c r="B86" s="251"/>
      <c r="C86" s="252" t="s">
        <v>1079</v>
      </c>
      <c r="D86" s="252"/>
      <c r="E86" s="252"/>
      <c r="F86" s="253" t="s">
        <v>1068</v>
      </c>
      <c r="G86" s="252"/>
      <c r="H86" s="252" t="s">
        <v>1080</v>
      </c>
      <c r="I86" s="252" t="s">
        <v>1064</v>
      </c>
      <c r="J86" s="252">
        <v>20</v>
      </c>
      <c r="K86" s="242"/>
    </row>
    <row r="87" spans="2:11" s="1" customFormat="1" ht="15" customHeight="1">
      <c r="B87" s="251"/>
      <c r="C87" s="230" t="s">
        <v>1081</v>
      </c>
      <c r="D87" s="230"/>
      <c r="E87" s="230"/>
      <c r="F87" s="250" t="s">
        <v>1068</v>
      </c>
      <c r="G87" s="249"/>
      <c r="H87" s="230" t="s">
        <v>1082</v>
      </c>
      <c r="I87" s="230" t="s">
        <v>1064</v>
      </c>
      <c r="J87" s="230">
        <v>50</v>
      </c>
      <c r="K87" s="242"/>
    </row>
    <row r="88" spans="2:11" s="1" customFormat="1" ht="15" customHeight="1">
      <c r="B88" s="251"/>
      <c r="C88" s="230" t="s">
        <v>1083</v>
      </c>
      <c r="D88" s="230"/>
      <c r="E88" s="230"/>
      <c r="F88" s="250" t="s">
        <v>1068</v>
      </c>
      <c r="G88" s="249"/>
      <c r="H88" s="230" t="s">
        <v>1084</v>
      </c>
      <c r="I88" s="230" t="s">
        <v>1064</v>
      </c>
      <c r="J88" s="230">
        <v>20</v>
      </c>
      <c r="K88" s="242"/>
    </row>
    <row r="89" spans="2:11" s="1" customFormat="1" ht="15" customHeight="1">
      <c r="B89" s="251"/>
      <c r="C89" s="230" t="s">
        <v>1085</v>
      </c>
      <c r="D89" s="230"/>
      <c r="E89" s="230"/>
      <c r="F89" s="250" t="s">
        <v>1068</v>
      </c>
      <c r="G89" s="249"/>
      <c r="H89" s="230" t="s">
        <v>1086</v>
      </c>
      <c r="I89" s="230" t="s">
        <v>1064</v>
      </c>
      <c r="J89" s="230">
        <v>20</v>
      </c>
      <c r="K89" s="242"/>
    </row>
    <row r="90" spans="2:11" s="1" customFormat="1" ht="15" customHeight="1">
      <c r="B90" s="251"/>
      <c r="C90" s="230" t="s">
        <v>1087</v>
      </c>
      <c r="D90" s="230"/>
      <c r="E90" s="230"/>
      <c r="F90" s="250" t="s">
        <v>1068</v>
      </c>
      <c r="G90" s="249"/>
      <c r="H90" s="230" t="s">
        <v>1088</v>
      </c>
      <c r="I90" s="230" t="s">
        <v>1064</v>
      </c>
      <c r="J90" s="230">
        <v>50</v>
      </c>
      <c r="K90" s="242"/>
    </row>
    <row r="91" spans="2:11" s="1" customFormat="1" ht="15" customHeight="1">
      <c r="B91" s="251"/>
      <c r="C91" s="230" t="s">
        <v>1089</v>
      </c>
      <c r="D91" s="230"/>
      <c r="E91" s="230"/>
      <c r="F91" s="250" t="s">
        <v>1068</v>
      </c>
      <c r="G91" s="249"/>
      <c r="H91" s="230" t="s">
        <v>1089</v>
      </c>
      <c r="I91" s="230" t="s">
        <v>1064</v>
      </c>
      <c r="J91" s="230">
        <v>50</v>
      </c>
      <c r="K91" s="242"/>
    </row>
    <row r="92" spans="2:11" s="1" customFormat="1" ht="15" customHeight="1">
      <c r="B92" s="251"/>
      <c r="C92" s="230" t="s">
        <v>1090</v>
      </c>
      <c r="D92" s="230"/>
      <c r="E92" s="230"/>
      <c r="F92" s="250" t="s">
        <v>1068</v>
      </c>
      <c r="G92" s="249"/>
      <c r="H92" s="230" t="s">
        <v>1091</v>
      </c>
      <c r="I92" s="230" t="s">
        <v>1064</v>
      </c>
      <c r="J92" s="230">
        <v>255</v>
      </c>
      <c r="K92" s="242"/>
    </row>
    <row r="93" spans="2:11" s="1" customFormat="1" ht="15" customHeight="1">
      <c r="B93" s="251"/>
      <c r="C93" s="230" t="s">
        <v>1092</v>
      </c>
      <c r="D93" s="230"/>
      <c r="E93" s="230"/>
      <c r="F93" s="250" t="s">
        <v>1062</v>
      </c>
      <c r="G93" s="249"/>
      <c r="H93" s="230" t="s">
        <v>1093</v>
      </c>
      <c r="I93" s="230" t="s">
        <v>1094</v>
      </c>
      <c r="J93" s="230"/>
      <c r="K93" s="242"/>
    </row>
    <row r="94" spans="2:11" s="1" customFormat="1" ht="15" customHeight="1">
      <c r="B94" s="251"/>
      <c r="C94" s="230" t="s">
        <v>1095</v>
      </c>
      <c r="D94" s="230"/>
      <c r="E94" s="230"/>
      <c r="F94" s="250" t="s">
        <v>1062</v>
      </c>
      <c r="G94" s="249"/>
      <c r="H94" s="230" t="s">
        <v>1096</v>
      </c>
      <c r="I94" s="230" t="s">
        <v>1097</v>
      </c>
      <c r="J94" s="230"/>
      <c r="K94" s="242"/>
    </row>
    <row r="95" spans="2:11" s="1" customFormat="1" ht="15" customHeight="1">
      <c r="B95" s="251"/>
      <c r="C95" s="230" t="s">
        <v>1098</v>
      </c>
      <c r="D95" s="230"/>
      <c r="E95" s="230"/>
      <c r="F95" s="250" t="s">
        <v>1062</v>
      </c>
      <c r="G95" s="249"/>
      <c r="H95" s="230" t="s">
        <v>1098</v>
      </c>
      <c r="I95" s="230" t="s">
        <v>1097</v>
      </c>
      <c r="J95" s="230"/>
      <c r="K95" s="242"/>
    </row>
    <row r="96" spans="2:11" s="1" customFormat="1" ht="15" customHeight="1">
      <c r="B96" s="251"/>
      <c r="C96" s="230" t="s">
        <v>38</v>
      </c>
      <c r="D96" s="230"/>
      <c r="E96" s="230"/>
      <c r="F96" s="250" t="s">
        <v>1062</v>
      </c>
      <c r="G96" s="249"/>
      <c r="H96" s="230" t="s">
        <v>1099</v>
      </c>
      <c r="I96" s="230" t="s">
        <v>1097</v>
      </c>
      <c r="J96" s="230"/>
      <c r="K96" s="242"/>
    </row>
    <row r="97" spans="2:11" s="1" customFormat="1" ht="15" customHeight="1">
      <c r="B97" s="251"/>
      <c r="C97" s="230" t="s">
        <v>48</v>
      </c>
      <c r="D97" s="230"/>
      <c r="E97" s="230"/>
      <c r="F97" s="250" t="s">
        <v>1062</v>
      </c>
      <c r="G97" s="249"/>
      <c r="H97" s="230" t="s">
        <v>1100</v>
      </c>
      <c r="I97" s="230" t="s">
        <v>1097</v>
      </c>
      <c r="J97" s="230"/>
      <c r="K97" s="242"/>
    </row>
    <row r="98" spans="2:11" s="1" customFormat="1" ht="15" customHeight="1">
      <c r="B98" s="254"/>
      <c r="C98" s="255"/>
      <c r="D98" s="255"/>
      <c r="E98" s="255"/>
      <c r="F98" s="255"/>
      <c r="G98" s="255"/>
      <c r="H98" s="255"/>
      <c r="I98" s="255"/>
      <c r="J98" s="255"/>
      <c r="K98" s="256"/>
    </row>
    <row r="99" spans="2:11" s="1" customFormat="1" ht="18.7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7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53" t="s">
        <v>1101</v>
      </c>
      <c r="D102" s="353"/>
      <c r="E102" s="353"/>
      <c r="F102" s="353"/>
      <c r="G102" s="353"/>
      <c r="H102" s="353"/>
      <c r="I102" s="353"/>
      <c r="J102" s="353"/>
      <c r="K102" s="242"/>
    </row>
    <row r="103" spans="2:11" s="1" customFormat="1" ht="17.25" customHeight="1">
      <c r="B103" s="241"/>
      <c r="C103" s="243" t="s">
        <v>1056</v>
      </c>
      <c r="D103" s="243"/>
      <c r="E103" s="243"/>
      <c r="F103" s="243" t="s">
        <v>1057</v>
      </c>
      <c r="G103" s="244"/>
      <c r="H103" s="243" t="s">
        <v>54</v>
      </c>
      <c r="I103" s="243" t="s">
        <v>57</v>
      </c>
      <c r="J103" s="243" t="s">
        <v>1058</v>
      </c>
      <c r="K103" s="242"/>
    </row>
    <row r="104" spans="2:11" s="1" customFormat="1" ht="17.25" customHeight="1">
      <c r="B104" s="241"/>
      <c r="C104" s="245" t="s">
        <v>1059</v>
      </c>
      <c r="D104" s="245"/>
      <c r="E104" s="245"/>
      <c r="F104" s="246" t="s">
        <v>1060</v>
      </c>
      <c r="G104" s="247"/>
      <c r="H104" s="245"/>
      <c r="I104" s="245"/>
      <c r="J104" s="245" t="s">
        <v>1061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59"/>
      <c r="H105" s="243"/>
      <c r="I105" s="243"/>
      <c r="J105" s="243"/>
      <c r="K105" s="242"/>
    </row>
    <row r="106" spans="2:11" s="1" customFormat="1" ht="15" customHeight="1">
      <c r="B106" s="241"/>
      <c r="C106" s="230" t="s">
        <v>53</v>
      </c>
      <c r="D106" s="248"/>
      <c r="E106" s="248"/>
      <c r="F106" s="250" t="s">
        <v>1062</v>
      </c>
      <c r="G106" s="259"/>
      <c r="H106" s="230" t="s">
        <v>1102</v>
      </c>
      <c r="I106" s="230" t="s">
        <v>1064</v>
      </c>
      <c r="J106" s="230">
        <v>20</v>
      </c>
      <c r="K106" s="242"/>
    </row>
    <row r="107" spans="2:11" s="1" customFormat="1" ht="15" customHeight="1">
      <c r="B107" s="241"/>
      <c r="C107" s="230" t="s">
        <v>1065</v>
      </c>
      <c r="D107" s="230"/>
      <c r="E107" s="230"/>
      <c r="F107" s="250" t="s">
        <v>1062</v>
      </c>
      <c r="G107" s="230"/>
      <c r="H107" s="230" t="s">
        <v>1102</v>
      </c>
      <c r="I107" s="230" t="s">
        <v>1064</v>
      </c>
      <c r="J107" s="230">
        <v>120</v>
      </c>
      <c r="K107" s="242"/>
    </row>
    <row r="108" spans="2:11" s="1" customFormat="1" ht="15" customHeight="1">
      <c r="B108" s="251"/>
      <c r="C108" s="230" t="s">
        <v>1067</v>
      </c>
      <c r="D108" s="230"/>
      <c r="E108" s="230"/>
      <c r="F108" s="250" t="s">
        <v>1068</v>
      </c>
      <c r="G108" s="230"/>
      <c r="H108" s="230" t="s">
        <v>1102</v>
      </c>
      <c r="I108" s="230" t="s">
        <v>1064</v>
      </c>
      <c r="J108" s="230">
        <v>50</v>
      </c>
      <c r="K108" s="242"/>
    </row>
    <row r="109" spans="2:11" s="1" customFormat="1" ht="15" customHeight="1">
      <c r="B109" s="251"/>
      <c r="C109" s="230" t="s">
        <v>1070</v>
      </c>
      <c r="D109" s="230"/>
      <c r="E109" s="230"/>
      <c r="F109" s="250" t="s">
        <v>1062</v>
      </c>
      <c r="G109" s="230"/>
      <c r="H109" s="230" t="s">
        <v>1102</v>
      </c>
      <c r="I109" s="230" t="s">
        <v>1072</v>
      </c>
      <c r="J109" s="230"/>
      <c r="K109" s="242"/>
    </row>
    <row r="110" spans="2:11" s="1" customFormat="1" ht="15" customHeight="1">
      <c r="B110" s="251"/>
      <c r="C110" s="230" t="s">
        <v>1081</v>
      </c>
      <c r="D110" s="230"/>
      <c r="E110" s="230"/>
      <c r="F110" s="250" t="s">
        <v>1068</v>
      </c>
      <c r="G110" s="230"/>
      <c r="H110" s="230" t="s">
        <v>1102</v>
      </c>
      <c r="I110" s="230" t="s">
        <v>1064</v>
      </c>
      <c r="J110" s="230">
        <v>50</v>
      </c>
      <c r="K110" s="242"/>
    </row>
    <row r="111" spans="2:11" s="1" customFormat="1" ht="15" customHeight="1">
      <c r="B111" s="251"/>
      <c r="C111" s="230" t="s">
        <v>1089</v>
      </c>
      <c r="D111" s="230"/>
      <c r="E111" s="230"/>
      <c r="F111" s="250" t="s">
        <v>1068</v>
      </c>
      <c r="G111" s="230"/>
      <c r="H111" s="230" t="s">
        <v>1102</v>
      </c>
      <c r="I111" s="230" t="s">
        <v>1064</v>
      </c>
      <c r="J111" s="230">
        <v>50</v>
      </c>
      <c r="K111" s="242"/>
    </row>
    <row r="112" spans="2:11" s="1" customFormat="1" ht="15" customHeight="1">
      <c r="B112" s="251"/>
      <c r="C112" s="230" t="s">
        <v>1087</v>
      </c>
      <c r="D112" s="230"/>
      <c r="E112" s="230"/>
      <c r="F112" s="250" t="s">
        <v>1068</v>
      </c>
      <c r="G112" s="230"/>
      <c r="H112" s="230" t="s">
        <v>1102</v>
      </c>
      <c r="I112" s="230" t="s">
        <v>1064</v>
      </c>
      <c r="J112" s="230">
        <v>50</v>
      </c>
      <c r="K112" s="242"/>
    </row>
    <row r="113" spans="2:11" s="1" customFormat="1" ht="15" customHeight="1">
      <c r="B113" s="251"/>
      <c r="C113" s="230" t="s">
        <v>53</v>
      </c>
      <c r="D113" s="230"/>
      <c r="E113" s="230"/>
      <c r="F113" s="250" t="s">
        <v>1062</v>
      </c>
      <c r="G113" s="230"/>
      <c r="H113" s="230" t="s">
        <v>1103</v>
      </c>
      <c r="I113" s="230" t="s">
        <v>1064</v>
      </c>
      <c r="J113" s="230">
        <v>20</v>
      </c>
      <c r="K113" s="242"/>
    </row>
    <row r="114" spans="2:11" s="1" customFormat="1" ht="15" customHeight="1">
      <c r="B114" s="251"/>
      <c r="C114" s="230" t="s">
        <v>1104</v>
      </c>
      <c r="D114" s="230"/>
      <c r="E114" s="230"/>
      <c r="F114" s="250" t="s">
        <v>1062</v>
      </c>
      <c r="G114" s="230"/>
      <c r="H114" s="230" t="s">
        <v>1105</v>
      </c>
      <c r="I114" s="230" t="s">
        <v>1064</v>
      </c>
      <c r="J114" s="230">
        <v>120</v>
      </c>
      <c r="K114" s="242"/>
    </row>
    <row r="115" spans="2:11" s="1" customFormat="1" ht="15" customHeight="1">
      <c r="B115" s="251"/>
      <c r="C115" s="230" t="s">
        <v>38</v>
      </c>
      <c r="D115" s="230"/>
      <c r="E115" s="230"/>
      <c r="F115" s="250" t="s">
        <v>1062</v>
      </c>
      <c r="G115" s="230"/>
      <c r="H115" s="230" t="s">
        <v>1106</v>
      </c>
      <c r="I115" s="230" t="s">
        <v>1097</v>
      </c>
      <c r="J115" s="230"/>
      <c r="K115" s="242"/>
    </row>
    <row r="116" spans="2:11" s="1" customFormat="1" ht="15" customHeight="1">
      <c r="B116" s="251"/>
      <c r="C116" s="230" t="s">
        <v>48</v>
      </c>
      <c r="D116" s="230"/>
      <c r="E116" s="230"/>
      <c r="F116" s="250" t="s">
        <v>1062</v>
      </c>
      <c r="G116" s="230"/>
      <c r="H116" s="230" t="s">
        <v>1107</v>
      </c>
      <c r="I116" s="230" t="s">
        <v>1097</v>
      </c>
      <c r="J116" s="230"/>
      <c r="K116" s="242"/>
    </row>
    <row r="117" spans="2:11" s="1" customFormat="1" ht="15" customHeight="1">
      <c r="B117" s="251"/>
      <c r="C117" s="230" t="s">
        <v>57</v>
      </c>
      <c r="D117" s="230"/>
      <c r="E117" s="230"/>
      <c r="F117" s="250" t="s">
        <v>1062</v>
      </c>
      <c r="G117" s="230"/>
      <c r="H117" s="230" t="s">
        <v>1108</v>
      </c>
      <c r="I117" s="230" t="s">
        <v>1109</v>
      </c>
      <c r="J117" s="230"/>
      <c r="K117" s="242"/>
    </row>
    <row r="118" spans="2:11" s="1" customFormat="1" ht="15" customHeight="1">
      <c r="B118" s="254"/>
      <c r="C118" s="260"/>
      <c r="D118" s="260"/>
      <c r="E118" s="260"/>
      <c r="F118" s="260"/>
      <c r="G118" s="260"/>
      <c r="H118" s="260"/>
      <c r="I118" s="260"/>
      <c r="J118" s="260"/>
      <c r="K118" s="256"/>
    </row>
    <row r="119" spans="2:11" s="1" customFormat="1" ht="18.75" customHeight="1">
      <c r="B119" s="261"/>
      <c r="C119" s="227"/>
      <c r="D119" s="227"/>
      <c r="E119" s="227"/>
      <c r="F119" s="262"/>
      <c r="G119" s="227"/>
      <c r="H119" s="227"/>
      <c r="I119" s="227"/>
      <c r="J119" s="227"/>
      <c r="K119" s="261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3"/>
      <c r="C121" s="264"/>
      <c r="D121" s="264"/>
      <c r="E121" s="264"/>
      <c r="F121" s="264"/>
      <c r="G121" s="264"/>
      <c r="H121" s="264"/>
      <c r="I121" s="264"/>
      <c r="J121" s="264"/>
      <c r="K121" s="265"/>
    </row>
    <row r="122" spans="2:11" s="1" customFormat="1" ht="45" customHeight="1">
      <c r="B122" s="266"/>
      <c r="C122" s="351" t="s">
        <v>1110</v>
      </c>
      <c r="D122" s="351"/>
      <c r="E122" s="351"/>
      <c r="F122" s="351"/>
      <c r="G122" s="351"/>
      <c r="H122" s="351"/>
      <c r="I122" s="351"/>
      <c r="J122" s="351"/>
      <c r="K122" s="267"/>
    </row>
    <row r="123" spans="2:11" s="1" customFormat="1" ht="17.25" customHeight="1">
      <c r="B123" s="268"/>
      <c r="C123" s="243" t="s">
        <v>1056</v>
      </c>
      <c r="D123" s="243"/>
      <c r="E123" s="243"/>
      <c r="F123" s="243" t="s">
        <v>1057</v>
      </c>
      <c r="G123" s="244"/>
      <c r="H123" s="243" t="s">
        <v>54</v>
      </c>
      <c r="I123" s="243" t="s">
        <v>57</v>
      </c>
      <c r="J123" s="243" t="s">
        <v>1058</v>
      </c>
      <c r="K123" s="269"/>
    </row>
    <row r="124" spans="2:11" s="1" customFormat="1" ht="17.25" customHeight="1">
      <c r="B124" s="268"/>
      <c r="C124" s="245" t="s">
        <v>1059</v>
      </c>
      <c r="D124" s="245"/>
      <c r="E124" s="245"/>
      <c r="F124" s="246" t="s">
        <v>1060</v>
      </c>
      <c r="G124" s="247"/>
      <c r="H124" s="245"/>
      <c r="I124" s="245"/>
      <c r="J124" s="245" t="s">
        <v>1061</v>
      </c>
      <c r="K124" s="269"/>
    </row>
    <row r="125" spans="2:11" s="1" customFormat="1" ht="5.25" customHeight="1">
      <c r="B125" s="270"/>
      <c r="C125" s="248"/>
      <c r="D125" s="248"/>
      <c r="E125" s="248"/>
      <c r="F125" s="248"/>
      <c r="G125" s="230"/>
      <c r="H125" s="248"/>
      <c r="I125" s="248"/>
      <c r="J125" s="248"/>
      <c r="K125" s="271"/>
    </row>
    <row r="126" spans="2:11" s="1" customFormat="1" ht="15" customHeight="1">
      <c r="B126" s="270"/>
      <c r="C126" s="230" t="s">
        <v>1065</v>
      </c>
      <c r="D126" s="248"/>
      <c r="E126" s="248"/>
      <c r="F126" s="250" t="s">
        <v>1062</v>
      </c>
      <c r="G126" s="230"/>
      <c r="H126" s="230" t="s">
        <v>1102</v>
      </c>
      <c r="I126" s="230" t="s">
        <v>1064</v>
      </c>
      <c r="J126" s="230">
        <v>120</v>
      </c>
      <c r="K126" s="272"/>
    </row>
    <row r="127" spans="2:11" s="1" customFormat="1" ht="15" customHeight="1">
      <c r="B127" s="270"/>
      <c r="C127" s="230" t="s">
        <v>1111</v>
      </c>
      <c r="D127" s="230"/>
      <c r="E127" s="230"/>
      <c r="F127" s="250" t="s">
        <v>1062</v>
      </c>
      <c r="G127" s="230"/>
      <c r="H127" s="230" t="s">
        <v>1112</v>
      </c>
      <c r="I127" s="230" t="s">
        <v>1064</v>
      </c>
      <c r="J127" s="230" t="s">
        <v>1113</v>
      </c>
      <c r="K127" s="272"/>
    </row>
    <row r="128" spans="2:11" s="1" customFormat="1" ht="15" customHeight="1">
      <c r="B128" s="270"/>
      <c r="C128" s="230" t="s">
        <v>85</v>
      </c>
      <c r="D128" s="230"/>
      <c r="E128" s="230"/>
      <c r="F128" s="250" t="s">
        <v>1062</v>
      </c>
      <c r="G128" s="230"/>
      <c r="H128" s="230" t="s">
        <v>1114</v>
      </c>
      <c r="I128" s="230" t="s">
        <v>1064</v>
      </c>
      <c r="J128" s="230" t="s">
        <v>1113</v>
      </c>
      <c r="K128" s="272"/>
    </row>
    <row r="129" spans="2:11" s="1" customFormat="1" ht="15" customHeight="1">
      <c r="B129" s="270"/>
      <c r="C129" s="230" t="s">
        <v>1073</v>
      </c>
      <c r="D129" s="230"/>
      <c r="E129" s="230"/>
      <c r="F129" s="250" t="s">
        <v>1068</v>
      </c>
      <c r="G129" s="230"/>
      <c r="H129" s="230" t="s">
        <v>1074</v>
      </c>
      <c r="I129" s="230" t="s">
        <v>1064</v>
      </c>
      <c r="J129" s="230">
        <v>15</v>
      </c>
      <c r="K129" s="272"/>
    </row>
    <row r="130" spans="2:11" s="1" customFormat="1" ht="15" customHeight="1">
      <c r="B130" s="270"/>
      <c r="C130" s="252" t="s">
        <v>1075</v>
      </c>
      <c r="D130" s="252"/>
      <c r="E130" s="252"/>
      <c r="F130" s="253" t="s">
        <v>1068</v>
      </c>
      <c r="G130" s="252"/>
      <c r="H130" s="252" t="s">
        <v>1076</v>
      </c>
      <c r="I130" s="252" t="s">
        <v>1064</v>
      </c>
      <c r="J130" s="252">
        <v>15</v>
      </c>
      <c r="K130" s="272"/>
    </row>
    <row r="131" spans="2:11" s="1" customFormat="1" ht="15" customHeight="1">
      <c r="B131" s="270"/>
      <c r="C131" s="252" t="s">
        <v>1077</v>
      </c>
      <c r="D131" s="252"/>
      <c r="E131" s="252"/>
      <c r="F131" s="253" t="s">
        <v>1068</v>
      </c>
      <c r="G131" s="252"/>
      <c r="H131" s="252" t="s">
        <v>1078</v>
      </c>
      <c r="I131" s="252" t="s">
        <v>1064</v>
      </c>
      <c r="J131" s="252">
        <v>20</v>
      </c>
      <c r="K131" s="272"/>
    </row>
    <row r="132" spans="2:11" s="1" customFormat="1" ht="15" customHeight="1">
      <c r="B132" s="270"/>
      <c r="C132" s="252" t="s">
        <v>1079</v>
      </c>
      <c r="D132" s="252"/>
      <c r="E132" s="252"/>
      <c r="F132" s="253" t="s">
        <v>1068</v>
      </c>
      <c r="G132" s="252"/>
      <c r="H132" s="252" t="s">
        <v>1080</v>
      </c>
      <c r="I132" s="252" t="s">
        <v>1064</v>
      </c>
      <c r="J132" s="252">
        <v>20</v>
      </c>
      <c r="K132" s="272"/>
    </row>
    <row r="133" spans="2:11" s="1" customFormat="1" ht="15" customHeight="1">
      <c r="B133" s="270"/>
      <c r="C133" s="230" t="s">
        <v>1067</v>
      </c>
      <c r="D133" s="230"/>
      <c r="E133" s="230"/>
      <c r="F133" s="250" t="s">
        <v>1068</v>
      </c>
      <c r="G133" s="230"/>
      <c r="H133" s="230" t="s">
        <v>1102</v>
      </c>
      <c r="I133" s="230" t="s">
        <v>1064</v>
      </c>
      <c r="J133" s="230">
        <v>50</v>
      </c>
      <c r="K133" s="272"/>
    </row>
    <row r="134" spans="2:11" s="1" customFormat="1" ht="15" customHeight="1">
      <c r="B134" s="270"/>
      <c r="C134" s="230" t="s">
        <v>1081</v>
      </c>
      <c r="D134" s="230"/>
      <c r="E134" s="230"/>
      <c r="F134" s="250" t="s">
        <v>1068</v>
      </c>
      <c r="G134" s="230"/>
      <c r="H134" s="230" t="s">
        <v>1102</v>
      </c>
      <c r="I134" s="230" t="s">
        <v>1064</v>
      </c>
      <c r="J134" s="230">
        <v>50</v>
      </c>
      <c r="K134" s="272"/>
    </row>
    <row r="135" spans="2:11" s="1" customFormat="1" ht="15" customHeight="1">
      <c r="B135" s="270"/>
      <c r="C135" s="230" t="s">
        <v>1087</v>
      </c>
      <c r="D135" s="230"/>
      <c r="E135" s="230"/>
      <c r="F135" s="250" t="s">
        <v>1068</v>
      </c>
      <c r="G135" s="230"/>
      <c r="H135" s="230" t="s">
        <v>1102</v>
      </c>
      <c r="I135" s="230" t="s">
        <v>1064</v>
      </c>
      <c r="J135" s="230">
        <v>50</v>
      </c>
      <c r="K135" s="272"/>
    </row>
    <row r="136" spans="2:11" s="1" customFormat="1" ht="15" customHeight="1">
      <c r="B136" s="270"/>
      <c r="C136" s="230" t="s">
        <v>1089</v>
      </c>
      <c r="D136" s="230"/>
      <c r="E136" s="230"/>
      <c r="F136" s="250" t="s">
        <v>1068</v>
      </c>
      <c r="G136" s="230"/>
      <c r="H136" s="230" t="s">
        <v>1102</v>
      </c>
      <c r="I136" s="230" t="s">
        <v>1064</v>
      </c>
      <c r="J136" s="230">
        <v>50</v>
      </c>
      <c r="K136" s="272"/>
    </row>
    <row r="137" spans="2:11" s="1" customFormat="1" ht="15" customHeight="1">
      <c r="B137" s="270"/>
      <c r="C137" s="230" t="s">
        <v>1090</v>
      </c>
      <c r="D137" s="230"/>
      <c r="E137" s="230"/>
      <c r="F137" s="250" t="s">
        <v>1068</v>
      </c>
      <c r="G137" s="230"/>
      <c r="H137" s="230" t="s">
        <v>1115</v>
      </c>
      <c r="I137" s="230" t="s">
        <v>1064</v>
      </c>
      <c r="J137" s="230">
        <v>255</v>
      </c>
      <c r="K137" s="272"/>
    </row>
    <row r="138" spans="2:11" s="1" customFormat="1" ht="15" customHeight="1">
      <c r="B138" s="270"/>
      <c r="C138" s="230" t="s">
        <v>1092</v>
      </c>
      <c r="D138" s="230"/>
      <c r="E138" s="230"/>
      <c r="F138" s="250" t="s">
        <v>1062</v>
      </c>
      <c r="G138" s="230"/>
      <c r="H138" s="230" t="s">
        <v>1116</v>
      </c>
      <c r="I138" s="230" t="s">
        <v>1094</v>
      </c>
      <c r="J138" s="230"/>
      <c r="K138" s="272"/>
    </row>
    <row r="139" spans="2:11" s="1" customFormat="1" ht="15" customHeight="1">
      <c r="B139" s="270"/>
      <c r="C139" s="230" t="s">
        <v>1095</v>
      </c>
      <c r="D139" s="230"/>
      <c r="E139" s="230"/>
      <c r="F139" s="250" t="s">
        <v>1062</v>
      </c>
      <c r="G139" s="230"/>
      <c r="H139" s="230" t="s">
        <v>1117</v>
      </c>
      <c r="I139" s="230" t="s">
        <v>1097</v>
      </c>
      <c r="J139" s="230"/>
      <c r="K139" s="272"/>
    </row>
    <row r="140" spans="2:11" s="1" customFormat="1" ht="15" customHeight="1">
      <c r="B140" s="270"/>
      <c r="C140" s="230" t="s">
        <v>1098</v>
      </c>
      <c r="D140" s="230"/>
      <c r="E140" s="230"/>
      <c r="F140" s="250" t="s">
        <v>1062</v>
      </c>
      <c r="G140" s="230"/>
      <c r="H140" s="230" t="s">
        <v>1098</v>
      </c>
      <c r="I140" s="230" t="s">
        <v>1097</v>
      </c>
      <c r="J140" s="230"/>
      <c r="K140" s="272"/>
    </row>
    <row r="141" spans="2:11" s="1" customFormat="1" ht="15" customHeight="1">
      <c r="B141" s="270"/>
      <c r="C141" s="230" t="s">
        <v>38</v>
      </c>
      <c r="D141" s="230"/>
      <c r="E141" s="230"/>
      <c r="F141" s="250" t="s">
        <v>1062</v>
      </c>
      <c r="G141" s="230"/>
      <c r="H141" s="230" t="s">
        <v>1118</v>
      </c>
      <c r="I141" s="230" t="s">
        <v>1097</v>
      </c>
      <c r="J141" s="230"/>
      <c r="K141" s="272"/>
    </row>
    <row r="142" spans="2:11" s="1" customFormat="1" ht="15" customHeight="1">
      <c r="B142" s="270"/>
      <c r="C142" s="230" t="s">
        <v>1119</v>
      </c>
      <c r="D142" s="230"/>
      <c r="E142" s="230"/>
      <c r="F142" s="250" t="s">
        <v>1062</v>
      </c>
      <c r="G142" s="230"/>
      <c r="H142" s="230" t="s">
        <v>1120</v>
      </c>
      <c r="I142" s="230" t="s">
        <v>1097</v>
      </c>
      <c r="J142" s="230"/>
      <c r="K142" s="272"/>
    </row>
    <row r="143" spans="2:11" s="1" customFormat="1" ht="15" customHeight="1">
      <c r="B143" s="273"/>
      <c r="C143" s="274"/>
      <c r="D143" s="274"/>
      <c r="E143" s="274"/>
      <c r="F143" s="274"/>
      <c r="G143" s="274"/>
      <c r="H143" s="274"/>
      <c r="I143" s="274"/>
      <c r="J143" s="274"/>
      <c r="K143" s="275"/>
    </row>
    <row r="144" spans="2:11" s="1" customFormat="1" ht="18.75" customHeight="1">
      <c r="B144" s="227"/>
      <c r="C144" s="227"/>
      <c r="D144" s="227"/>
      <c r="E144" s="227"/>
      <c r="F144" s="262"/>
      <c r="G144" s="227"/>
      <c r="H144" s="227"/>
      <c r="I144" s="227"/>
      <c r="J144" s="227"/>
      <c r="K144" s="227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53" t="s">
        <v>1121</v>
      </c>
      <c r="D147" s="353"/>
      <c r="E147" s="353"/>
      <c r="F147" s="353"/>
      <c r="G147" s="353"/>
      <c r="H147" s="353"/>
      <c r="I147" s="353"/>
      <c r="J147" s="353"/>
      <c r="K147" s="242"/>
    </row>
    <row r="148" spans="2:11" s="1" customFormat="1" ht="17.25" customHeight="1">
      <c r="B148" s="241"/>
      <c r="C148" s="243" t="s">
        <v>1056</v>
      </c>
      <c r="D148" s="243"/>
      <c r="E148" s="243"/>
      <c r="F148" s="243" t="s">
        <v>1057</v>
      </c>
      <c r="G148" s="244"/>
      <c r="H148" s="243" t="s">
        <v>54</v>
      </c>
      <c r="I148" s="243" t="s">
        <v>57</v>
      </c>
      <c r="J148" s="243" t="s">
        <v>1058</v>
      </c>
      <c r="K148" s="242"/>
    </row>
    <row r="149" spans="2:11" s="1" customFormat="1" ht="17.25" customHeight="1">
      <c r="B149" s="241"/>
      <c r="C149" s="245" t="s">
        <v>1059</v>
      </c>
      <c r="D149" s="245"/>
      <c r="E149" s="245"/>
      <c r="F149" s="246" t="s">
        <v>1060</v>
      </c>
      <c r="G149" s="247"/>
      <c r="H149" s="245"/>
      <c r="I149" s="245"/>
      <c r="J149" s="245" t="s">
        <v>1061</v>
      </c>
      <c r="K149" s="242"/>
    </row>
    <row r="150" spans="2:11" s="1" customFormat="1" ht="5.25" customHeight="1">
      <c r="B150" s="251"/>
      <c r="C150" s="248"/>
      <c r="D150" s="248"/>
      <c r="E150" s="248"/>
      <c r="F150" s="248"/>
      <c r="G150" s="249"/>
      <c r="H150" s="248"/>
      <c r="I150" s="248"/>
      <c r="J150" s="248"/>
      <c r="K150" s="272"/>
    </row>
    <row r="151" spans="2:11" s="1" customFormat="1" ht="15" customHeight="1">
      <c r="B151" s="251"/>
      <c r="C151" s="276" t="s">
        <v>1065</v>
      </c>
      <c r="D151" s="230"/>
      <c r="E151" s="230"/>
      <c r="F151" s="277" t="s">
        <v>1062</v>
      </c>
      <c r="G151" s="230"/>
      <c r="H151" s="276" t="s">
        <v>1102</v>
      </c>
      <c r="I151" s="276" t="s">
        <v>1064</v>
      </c>
      <c r="J151" s="276">
        <v>120</v>
      </c>
      <c r="K151" s="272"/>
    </row>
    <row r="152" spans="2:11" s="1" customFormat="1" ht="15" customHeight="1">
      <c r="B152" s="251"/>
      <c r="C152" s="276" t="s">
        <v>1111</v>
      </c>
      <c r="D152" s="230"/>
      <c r="E152" s="230"/>
      <c r="F152" s="277" t="s">
        <v>1062</v>
      </c>
      <c r="G152" s="230"/>
      <c r="H152" s="276" t="s">
        <v>1122</v>
      </c>
      <c r="I152" s="276" t="s">
        <v>1064</v>
      </c>
      <c r="J152" s="276" t="s">
        <v>1113</v>
      </c>
      <c r="K152" s="272"/>
    </row>
    <row r="153" spans="2:11" s="1" customFormat="1" ht="15" customHeight="1">
      <c r="B153" s="251"/>
      <c r="C153" s="276" t="s">
        <v>85</v>
      </c>
      <c r="D153" s="230"/>
      <c r="E153" s="230"/>
      <c r="F153" s="277" t="s">
        <v>1062</v>
      </c>
      <c r="G153" s="230"/>
      <c r="H153" s="276" t="s">
        <v>1123</v>
      </c>
      <c r="I153" s="276" t="s">
        <v>1064</v>
      </c>
      <c r="J153" s="276" t="s">
        <v>1113</v>
      </c>
      <c r="K153" s="272"/>
    </row>
    <row r="154" spans="2:11" s="1" customFormat="1" ht="15" customHeight="1">
      <c r="B154" s="251"/>
      <c r="C154" s="276" t="s">
        <v>1067</v>
      </c>
      <c r="D154" s="230"/>
      <c r="E154" s="230"/>
      <c r="F154" s="277" t="s">
        <v>1068</v>
      </c>
      <c r="G154" s="230"/>
      <c r="H154" s="276" t="s">
        <v>1102</v>
      </c>
      <c r="I154" s="276" t="s">
        <v>1064</v>
      </c>
      <c r="J154" s="276">
        <v>50</v>
      </c>
      <c r="K154" s="272"/>
    </row>
    <row r="155" spans="2:11" s="1" customFormat="1" ht="15" customHeight="1">
      <c r="B155" s="251"/>
      <c r="C155" s="276" t="s">
        <v>1070</v>
      </c>
      <c r="D155" s="230"/>
      <c r="E155" s="230"/>
      <c r="F155" s="277" t="s">
        <v>1062</v>
      </c>
      <c r="G155" s="230"/>
      <c r="H155" s="276" t="s">
        <v>1102</v>
      </c>
      <c r="I155" s="276" t="s">
        <v>1072</v>
      </c>
      <c r="J155" s="276"/>
      <c r="K155" s="272"/>
    </row>
    <row r="156" spans="2:11" s="1" customFormat="1" ht="15" customHeight="1">
      <c r="B156" s="251"/>
      <c r="C156" s="276" t="s">
        <v>1081</v>
      </c>
      <c r="D156" s="230"/>
      <c r="E156" s="230"/>
      <c r="F156" s="277" t="s">
        <v>1068</v>
      </c>
      <c r="G156" s="230"/>
      <c r="H156" s="276" t="s">
        <v>1102</v>
      </c>
      <c r="I156" s="276" t="s">
        <v>1064</v>
      </c>
      <c r="J156" s="276">
        <v>50</v>
      </c>
      <c r="K156" s="272"/>
    </row>
    <row r="157" spans="2:11" s="1" customFormat="1" ht="15" customHeight="1">
      <c r="B157" s="251"/>
      <c r="C157" s="276" t="s">
        <v>1089</v>
      </c>
      <c r="D157" s="230"/>
      <c r="E157" s="230"/>
      <c r="F157" s="277" t="s">
        <v>1068</v>
      </c>
      <c r="G157" s="230"/>
      <c r="H157" s="276" t="s">
        <v>1102</v>
      </c>
      <c r="I157" s="276" t="s">
        <v>1064</v>
      </c>
      <c r="J157" s="276">
        <v>50</v>
      </c>
      <c r="K157" s="272"/>
    </row>
    <row r="158" spans="2:11" s="1" customFormat="1" ht="15" customHeight="1">
      <c r="B158" s="251"/>
      <c r="C158" s="276" t="s">
        <v>1087</v>
      </c>
      <c r="D158" s="230"/>
      <c r="E158" s="230"/>
      <c r="F158" s="277" t="s">
        <v>1068</v>
      </c>
      <c r="G158" s="230"/>
      <c r="H158" s="276" t="s">
        <v>1102</v>
      </c>
      <c r="I158" s="276" t="s">
        <v>1064</v>
      </c>
      <c r="J158" s="276">
        <v>50</v>
      </c>
      <c r="K158" s="272"/>
    </row>
    <row r="159" spans="2:11" s="1" customFormat="1" ht="15" customHeight="1">
      <c r="B159" s="251"/>
      <c r="C159" s="276" t="s">
        <v>162</v>
      </c>
      <c r="D159" s="230"/>
      <c r="E159" s="230"/>
      <c r="F159" s="277" t="s">
        <v>1062</v>
      </c>
      <c r="G159" s="230"/>
      <c r="H159" s="276" t="s">
        <v>1124</v>
      </c>
      <c r="I159" s="276" t="s">
        <v>1064</v>
      </c>
      <c r="J159" s="276" t="s">
        <v>1125</v>
      </c>
      <c r="K159" s="272"/>
    </row>
    <row r="160" spans="2:11" s="1" customFormat="1" ht="15" customHeight="1">
      <c r="B160" s="251"/>
      <c r="C160" s="276" t="s">
        <v>1126</v>
      </c>
      <c r="D160" s="230"/>
      <c r="E160" s="230"/>
      <c r="F160" s="277" t="s">
        <v>1062</v>
      </c>
      <c r="G160" s="230"/>
      <c r="H160" s="276" t="s">
        <v>1127</v>
      </c>
      <c r="I160" s="276" t="s">
        <v>1097</v>
      </c>
      <c r="J160" s="276"/>
      <c r="K160" s="272"/>
    </row>
    <row r="161" spans="2:11" s="1" customFormat="1" ht="15" customHeight="1">
      <c r="B161" s="278"/>
      <c r="C161" s="260"/>
      <c r="D161" s="260"/>
      <c r="E161" s="260"/>
      <c r="F161" s="260"/>
      <c r="G161" s="260"/>
      <c r="H161" s="260"/>
      <c r="I161" s="260"/>
      <c r="J161" s="260"/>
      <c r="K161" s="279"/>
    </row>
    <row r="162" spans="2:11" s="1" customFormat="1" ht="18.75" customHeight="1">
      <c r="B162" s="227"/>
      <c r="C162" s="230"/>
      <c r="D162" s="230"/>
      <c r="E162" s="230"/>
      <c r="F162" s="250"/>
      <c r="G162" s="230"/>
      <c r="H162" s="230"/>
      <c r="I162" s="230"/>
      <c r="J162" s="230"/>
      <c r="K162" s="227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1" t="s">
        <v>1128</v>
      </c>
      <c r="D165" s="351"/>
      <c r="E165" s="351"/>
      <c r="F165" s="351"/>
      <c r="G165" s="351"/>
      <c r="H165" s="351"/>
      <c r="I165" s="351"/>
      <c r="J165" s="351"/>
      <c r="K165" s="223"/>
    </row>
    <row r="166" spans="2:11" s="1" customFormat="1" ht="17.25" customHeight="1">
      <c r="B166" s="222"/>
      <c r="C166" s="243" t="s">
        <v>1056</v>
      </c>
      <c r="D166" s="243"/>
      <c r="E166" s="243"/>
      <c r="F166" s="243" t="s">
        <v>1057</v>
      </c>
      <c r="G166" s="280"/>
      <c r="H166" s="281" t="s">
        <v>54</v>
      </c>
      <c r="I166" s="281" t="s">
        <v>57</v>
      </c>
      <c r="J166" s="243" t="s">
        <v>1058</v>
      </c>
      <c r="K166" s="223"/>
    </row>
    <row r="167" spans="2:11" s="1" customFormat="1" ht="17.25" customHeight="1">
      <c r="B167" s="224"/>
      <c r="C167" s="245" t="s">
        <v>1059</v>
      </c>
      <c r="D167" s="245"/>
      <c r="E167" s="245"/>
      <c r="F167" s="246" t="s">
        <v>1060</v>
      </c>
      <c r="G167" s="282"/>
      <c r="H167" s="283"/>
      <c r="I167" s="283"/>
      <c r="J167" s="245" t="s">
        <v>1061</v>
      </c>
      <c r="K167" s="225"/>
    </row>
    <row r="168" spans="2:11" s="1" customFormat="1" ht="5.25" customHeight="1">
      <c r="B168" s="251"/>
      <c r="C168" s="248"/>
      <c r="D168" s="248"/>
      <c r="E168" s="248"/>
      <c r="F168" s="248"/>
      <c r="G168" s="249"/>
      <c r="H168" s="248"/>
      <c r="I168" s="248"/>
      <c r="J168" s="248"/>
      <c r="K168" s="272"/>
    </row>
    <row r="169" spans="2:11" s="1" customFormat="1" ht="15" customHeight="1">
      <c r="B169" s="251"/>
      <c r="C169" s="230" t="s">
        <v>1065</v>
      </c>
      <c r="D169" s="230"/>
      <c r="E169" s="230"/>
      <c r="F169" s="250" t="s">
        <v>1062</v>
      </c>
      <c r="G169" s="230"/>
      <c r="H169" s="230" t="s">
        <v>1102</v>
      </c>
      <c r="I169" s="230" t="s">
        <v>1064</v>
      </c>
      <c r="J169" s="230">
        <v>120</v>
      </c>
      <c r="K169" s="272"/>
    </row>
    <row r="170" spans="2:11" s="1" customFormat="1" ht="15" customHeight="1">
      <c r="B170" s="251"/>
      <c r="C170" s="230" t="s">
        <v>1111</v>
      </c>
      <c r="D170" s="230"/>
      <c r="E170" s="230"/>
      <c r="F170" s="250" t="s">
        <v>1062</v>
      </c>
      <c r="G170" s="230"/>
      <c r="H170" s="230" t="s">
        <v>1112</v>
      </c>
      <c r="I170" s="230" t="s">
        <v>1064</v>
      </c>
      <c r="J170" s="230" t="s">
        <v>1113</v>
      </c>
      <c r="K170" s="272"/>
    </row>
    <row r="171" spans="2:11" s="1" customFormat="1" ht="15" customHeight="1">
      <c r="B171" s="251"/>
      <c r="C171" s="230" t="s">
        <v>85</v>
      </c>
      <c r="D171" s="230"/>
      <c r="E171" s="230"/>
      <c r="F171" s="250" t="s">
        <v>1062</v>
      </c>
      <c r="G171" s="230"/>
      <c r="H171" s="230" t="s">
        <v>1129</v>
      </c>
      <c r="I171" s="230" t="s">
        <v>1064</v>
      </c>
      <c r="J171" s="230" t="s">
        <v>1113</v>
      </c>
      <c r="K171" s="272"/>
    </row>
    <row r="172" spans="2:11" s="1" customFormat="1" ht="15" customHeight="1">
      <c r="B172" s="251"/>
      <c r="C172" s="230" t="s">
        <v>1067</v>
      </c>
      <c r="D172" s="230"/>
      <c r="E172" s="230"/>
      <c r="F172" s="250" t="s">
        <v>1068</v>
      </c>
      <c r="G172" s="230"/>
      <c r="H172" s="230" t="s">
        <v>1129</v>
      </c>
      <c r="I172" s="230" t="s">
        <v>1064</v>
      </c>
      <c r="J172" s="230">
        <v>50</v>
      </c>
      <c r="K172" s="272"/>
    </row>
    <row r="173" spans="2:11" s="1" customFormat="1" ht="15" customHeight="1">
      <c r="B173" s="251"/>
      <c r="C173" s="230" t="s">
        <v>1070</v>
      </c>
      <c r="D173" s="230"/>
      <c r="E173" s="230"/>
      <c r="F173" s="250" t="s">
        <v>1062</v>
      </c>
      <c r="G173" s="230"/>
      <c r="H173" s="230" t="s">
        <v>1129</v>
      </c>
      <c r="I173" s="230" t="s">
        <v>1072</v>
      </c>
      <c r="J173" s="230"/>
      <c r="K173" s="272"/>
    </row>
    <row r="174" spans="2:11" s="1" customFormat="1" ht="15" customHeight="1">
      <c r="B174" s="251"/>
      <c r="C174" s="230" t="s">
        <v>1081</v>
      </c>
      <c r="D174" s="230"/>
      <c r="E174" s="230"/>
      <c r="F174" s="250" t="s">
        <v>1068</v>
      </c>
      <c r="G174" s="230"/>
      <c r="H174" s="230" t="s">
        <v>1129</v>
      </c>
      <c r="I174" s="230" t="s">
        <v>1064</v>
      </c>
      <c r="J174" s="230">
        <v>50</v>
      </c>
      <c r="K174" s="272"/>
    </row>
    <row r="175" spans="2:11" s="1" customFormat="1" ht="15" customHeight="1">
      <c r="B175" s="251"/>
      <c r="C175" s="230" t="s">
        <v>1089</v>
      </c>
      <c r="D175" s="230"/>
      <c r="E175" s="230"/>
      <c r="F175" s="250" t="s">
        <v>1068</v>
      </c>
      <c r="G175" s="230"/>
      <c r="H175" s="230" t="s">
        <v>1129</v>
      </c>
      <c r="I175" s="230" t="s">
        <v>1064</v>
      </c>
      <c r="J175" s="230">
        <v>50</v>
      </c>
      <c r="K175" s="272"/>
    </row>
    <row r="176" spans="2:11" s="1" customFormat="1" ht="15" customHeight="1">
      <c r="B176" s="251"/>
      <c r="C176" s="230" t="s">
        <v>1087</v>
      </c>
      <c r="D176" s="230"/>
      <c r="E176" s="230"/>
      <c r="F176" s="250" t="s">
        <v>1068</v>
      </c>
      <c r="G176" s="230"/>
      <c r="H176" s="230" t="s">
        <v>1129</v>
      </c>
      <c r="I176" s="230" t="s">
        <v>1064</v>
      </c>
      <c r="J176" s="230">
        <v>50</v>
      </c>
      <c r="K176" s="272"/>
    </row>
    <row r="177" spans="2:11" s="1" customFormat="1" ht="15" customHeight="1">
      <c r="B177" s="251"/>
      <c r="C177" s="230" t="s">
        <v>166</v>
      </c>
      <c r="D177" s="230"/>
      <c r="E177" s="230"/>
      <c r="F177" s="250" t="s">
        <v>1062</v>
      </c>
      <c r="G177" s="230"/>
      <c r="H177" s="230" t="s">
        <v>1130</v>
      </c>
      <c r="I177" s="230" t="s">
        <v>1131</v>
      </c>
      <c r="J177" s="230"/>
      <c r="K177" s="272"/>
    </row>
    <row r="178" spans="2:11" s="1" customFormat="1" ht="15" customHeight="1">
      <c r="B178" s="251"/>
      <c r="C178" s="230" t="s">
        <v>57</v>
      </c>
      <c r="D178" s="230"/>
      <c r="E178" s="230"/>
      <c r="F178" s="250" t="s">
        <v>1062</v>
      </c>
      <c r="G178" s="230"/>
      <c r="H178" s="230" t="s">
        <v>1132</v>
      </c>
      <c r="I178" s="230" t="s">
        <v>1133</v>
      </c>
      <c r="J178" s="230">
        <v>1</v>
      </c>
      <c r="K178" s="272"/>
    </row>
    <row r="179" spans="2:11" s="1" customFormat="1" ht="15" customHeight="1">
      <c r="B179" s="251"/>
      <c r="C179" s="230" t="s">
        <v>53</v>
      </c>
      <c r="D179" s="230"/>
      <c r="E179" s="230"/>
      <c r="F179" s="250" t="s">
        <v>1062</v>
      </c>
      <c r="G179" s="230"/>
      <c r="H179" s="230" t="s">
        <v>1134</v>
      </c>
      <c r="I179" s="230" t="s">
        <v>1064</v>
      </c>
      <c r="J179" s="230">
        <v>20</v>
      </c>
      <c r="K179" s="272"/>
    </row>
    <row r="180" spans="2:11" s="1" customFormat="1" ht="15" customHeight="1">
      <c r="B180" s="251"/>
      <c r="C180" s="230" t="s">
        <v>54</v>
      </c>
      <c r="D180" s="230"/>
      <c r="E180" s="230"/>
      <c r="F180" s="250" t="s">
        <v>1062</v>
      </c>
      <c r="G180" s="230"/>
      <c r="H180" s="230" t="s">
        <v>1135</v>
      </c>
      <c r="I180" s="230" t="s">
        <v>1064</v>
      </c>
      <c r="J180" s="230">
        <v>255</v>
      </c>
      <c r="K180" s="272"/>
    </row>
    <row r="181" spans="2:11" s="1" customFormat="1" ht="15" customHeight="1">
      <c r="B181" s="251"/>
      <c r="C181" s="230" t="s">
        <v>167</v>
      </c>
      <c r="D181" s="230"/>
      <c r="E181" s="230"/>
      <c r="F181" s="250" t="s">
        <v>1062</v>
      </c>
      <c r="G181" s="230"/>
      <c r="H181" s="230" t="s">
        <v>1026</v>
      </c>
      <c r="I181" s="230" t="s">
        <v>1064</v>
      </c>
      <c r="J181" s="230">
        <v>10</v>
      </c>
      <c r="K181" s="272"/>
    </row>
    <row r="182" spans="2:11" s="1" customFormat="1" ht="15" customHeight="1">
      <c r="B182" s="251"/>
      <c r="C182" s="230" t="s">
        <v>168</v>
      </c>
      <c r="D182" s="230"/>
      <c r="E182" s="230"/>
      <c r="F182" s="250" t="s">
        <v>1062</v>
      </c>
      <c r="G182" s="230"/>
      <c r="H182" s="230" t="s">
        <v>1136</v>
      </c>
      <c r="I182" s="230" t="s">
        <v>1097</v>
      </c>
      <c r="J182" s="230"/>
      <c r="K182" s="272"/>
    </row>
    <row r="183" spans="2:11" s="1" customFormat="1" ht="15" customHeight="1">
      <c r="B183" s="251"/>
      <c r="C183" s="230" t="s">
        <v>1137</v>
      </c>
      <c r="D183" s="230"/>
      <c r="E183" s="230"/>
      <c r="F183" s="250" t="s">
        <v>1062</v>
      </c>
      <c r="G183" s="230"/>
      <c r="H183" s="230" t="s">
        <v>1138</v>
      </c>
      <c r="I183" s="230" t="s">
        <v>1097</v>
      </c>
      <c r="J183" s="230"/>
      <c r="K183" s="272"/>
    </row>
    <row r="184" spans="2:11" s="1" customFormat="1" ht="15" customHeight="1">
      <c r="B184" s="251"/>
      <c r="C184" s="230" t="s">
        <v>1126</v>
      </c>
      <c r="D184" s="230"/>
      <c r="E184" s="230"/>
      <c r="F184" s="250" t="s">
        <v>1062</v>
      </c>
      <c r="G184" s="230"/>
      <c r="H184" s="230" t="s">
        <v>1139</v>
      </c>
      <c r="I184" s="230" t="s">
        <v>1097</v>
      </c>
      <c r="J184" s="230"/>
      <c r="K184" s="272"/>
    </row>
    <row r="185" spans="2:11" s="1" customFormat="1" ht="15" customHeight="1">
      <c r="B185" s="251"/>
      <c r="C185" s="230" t="s">
        <v>170</v>
      </c>
      <c r="D185" s="230"/>
      <c r="E185" s="230"/>
      <c r="F185" s="250" t="s">
        <v>1068</v>
      </c>
      <c r="G185" s="230"/>
      <c r="H185" s="230" t="s">
        <v>1140</v>
      </c>
      <c r="I185" s="230" t="s">
        <v>1064</v>
      </c>
      <c r="J185" s="230">
        <v>50</v>
      </c>
      <c r="K185" s="272"/>
    </row>
    <row r="186" spans="2:11" s="1" customFormat="1" ht="15" customHeight="1">
      <c r="B186" s="251"/>
      <c r="C186" s="230" t="s">
        <v>1141</v>
      </c>
      <c r="D186" s="230"/>
      <c r="E186" s="230"/>
      <c r="F186" s="250" t="s">
        <v>1068</v>
      </c>
      <c r="G186" s="230"/>
      <c r="H186" s="230" t="s">
        <v>1142</v>
      </c>
      <c r="I186" s="230" t="s">
        <v>1143</v>
      </c>
      <c r="J186" s="230"/>
      <c r="K186" s="272"/>
    </row>
    <row r="187" spans="2:11" s="1" customFormat="1" ht="15" customHeight="1">
      <c r="B187" s="251"/>
      <c r="C187" s="230" t="s">
        <v>1144</v>
      </c>
      <c r="D187" s="230"/>
      <c r="E187" s="230"/>
      <c r="F187" s="250" t="s">
        <v>1068</v>
      </c>
      <c r="G187" s="230"/>
      <c r="H187" s="230" t="s">
        <v>1145</v>
      </c>
      <c r="I187" s="230" t="s">
        <v>1143</v>
      </c>
      <c r="J187" s="230"/>
      <c r="K187" s="272"/>
    </row>
    <row r="188" spans="2:11" s="1" customFormat="1" ht="15" customHeight="1">
      <c r="B188" s="251"/>
      <c r="C188" s="230" t="s">
        <v>1146</v>
      </c>
      <c r="D188" s="230"/>
      <c r="E188" s="230"/>
      <c r="F188" s="250" t="s">
        <v>1068</v>
      </c>
      <c r="G188" s="230"/>
      <c r="H188" s="230" t="s">
        <v>1147</v>
      </c>
      <c r="I188" s="230" t="s">
        <v>1143</v>
      </c>
      <c r="J188" s="230"/>
      <c r="K188" s="272"/>
    </row>
    <row r="189" spans="2:11" s="1" customFormat="1" ht="15" customHeight="1">
      <c r="B189" s="251"/>
      <c r="C189" s="284" t="s">
        <v>1148</v>
      </c>
      <c r="D189" s="230"/>
      <c r="E189" s="230"/>
      <c r="F189" s="250" t="s">
        <v>1068</v>
      </c>
      <c r="G189" s="230"/>
      <c r="H189" s="230" t="s">
        <v>1149</v>
      </c>
      <c r="I189" s="230" t="s">
        <v>1150</v>
      </c>
      <c r="J189" s="285" t="s">
        <v>1151</v>
      </c>
      <c r="K189" s="272"/>
    </row>
    <row r="190" spans="2:11" s="1" customFormat="1" ht="15" customHeight="1">
      <c r="B190" s="251"/>
      <c r="C190" s="236" t="s">
        <v>42</v>
      </c>
      <c r="D190" s="230"/>
      <c r="E190" s="230"/>
      <c r="F190" s="250" t="s">
        <v>1062</v>
      </c>
      <c r="G190" s="230"/>
      <c r="H190" s="227" t="s">
        <v>1152</v>
      </c>
      <c r="I190" s="230" t="s">
        <v>1153</v>
      </c>
      <c r="J190" s="230"/>
      <c r="K190" s="272"/>
    </row>
    <row r="191" spans="2:11" s="1" customFormat="1" ht="15" customHeight="1">
      <c r="B191" s="251"/>
      <c r="C191" s="236" t="s">
        <v>1154</v>
      </c>
      <c r="D191" s="230"/>
      <c r="E191" s="230"/>
      <c r="F191" s="250" t="s">
        <v>1062</v>
      </c>
      <c r="G191" s="230"/>
      <c r="H191" s="230" t="s">
        <v>1155</v>
      </c>
      <c r="I191" s="230" t="s">
        <v>1097</v>
      </c>
      <c r="J191" s="230"/>
      <c r="K191" s="272"/>
    </row>
    <row r="192" spans="2:11" s="1" customFormat="1" ht="15" customHeight="1">
      <c r="B192" s="251"/>
      <c r="C192" s="236" t="s">
        <v>1156</v>
      </c>
      <c r="D192" s="230"/>
      <c r="E192" s="230"/>
      <c r="F192" s="250" t="s">
        <v>1062</v>
      </c>
      <c r="G192" s="230"/>
      <c r="H192" s="230" t="s">
        <v>1157</v>
      </c>
      <c r="I192" s="230" t="s">
        <v>1097</v>
      </c>
      <c r="J192" s="230"/>
      <c r="K192" s="272"/>
    </row>
    <row r="193" spans="2:11" s="1" customFormat="1" ht="15" customHeight="1">
      <c r="B193" s="251"/>
      <c r="C193" s="236" t="s">
        <v>1158</v>
      </c>
      <c r="D193" s="230"/>
      <c r="E193" s="230"/>
      <c r="F193" s="250" t="s">
        <v>1068</v>
      </c>
      <c r="G193" s="230"/>
      <c r="H193" s="230" t="s">
        <v>1159</v>
      </c>
      <c r="I193" s="230" t="s">
        <v>1097</v>
      </c>
      <c r="J193" s="230"/>
      <c r="K193" s="272"/>
    </row>
    <row r="194" spans="2:11" s="1" customFormat="1" ht="15" customHeight="1">
      <c r="B194" s="278"/>
      <c r="C194" s="286"/>
      <c r="D194" s="260"/>
      <c r="E194" s="260"/>
      <c r="F194" s="260"/>
      <c r="G194" s="260"/>
      <c r="H194" s="260"/>
      <c r="I194" s="260"/>
      <c r="J194" s="260"/>
      <c r="K194" s="279"/>
    </row>
    <row r="195" spans="2:11" s="1" customFormat="1" ht="18.75" customHeight="1">
      <c r="B195" s="227"/>
      <c r="C195" s="230"/>
      <c r="D195" s="230"/>
      <c r="E195" s="230"/>
      <c r="F195" s="250"/>
      <c r="G195" s="230"/>
      <c r="H195" s="230"/>
      <c r="I195" s="230"/>
      <c r="J195" s="230"/>
      <c r="K195" s="227"/>
    </row>
    <row r="196" spans="2:11" s="1" customFormat="1" ht="18.75" customHeight="1">
      <c r="B196" s="227"/>
      <c r="C196" s="230"/>
      <c r="D196" s="230"/>
      <c r="E196" s="230"/>
      <c r="F196" s="250"/>
      <c r="G196" s="230"/>
      <c r="H196" s="230"/>
      <c r="I196" s="230"/>
      <c r="J196" s="230"/>
      <c r="K196" s="227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1" t="s">
        <v>1160</v>
      </c>
      <c r="D199" s="351"/>
      <c r="E199" s="351"/>
      <c r="F199" s="351"/>
      <c r="G199" s="351"/>
      <c r="H199" s="351"/>
      <c r="I199" s="351"/>
      <c r="J199" s="351"/>
      <c r="K199" s="223"/>
    </row>
    <row r="200" spans="2:11" s="1" customFormat="1" ht="25.5" customHeight="1">
      <c r="B200" s="222"/>
      <c r="C200" s="287" t="s">
        <v>1161</v>
      </c>
      <c r="D200" s="287"/>
      <c r="E200" s="287"/>
      <c r="F200" s="287" t="s">
        <v>1162</v>
      </c>
      <c r="G200" s="288"/>
      <c r="H200" s="357" t="s">
        <v>1163</v>
      </c>
      <c r="I200" s="357"/>
      <c r="J200" s="357"/>
      <c r="K200" s="223"/>
    </row>
    <row r="201" spans="2:11" s="1" customFormat="1" ht="5.25" customHeight="1">
      <c r="B201" s="251"/>
      <c r="C201" s="248"/>
      <c r="D201" s="248"/>
      <c r="E201" s="248"/>
      <c r="F201" s="248"/>
      <c r="G201" s="230"/>
      <c r="H201" s="248"/>
      <c r="I201" s="248"/>
      <c r="J201" s="248"/>
      <c r="K201" s="272"/>
    </row>
    <row r="202" spans="2:11" s="1" customFormat="1" ht="15" customHeight="1">
      <c r="B202" s="251"/>
      <c r="C202" s="230" t="s">
        <v>1153</v>
      </c>
      <c r="D202" s="230"/>
      <c r="E202" s="230"/>
      <c r="F202" s="250" t="s">
        <v>43</v>
      </c>
      <c r="G202" s="230"/>
      <c r="H202" s="356" t="s">
        <v>1164</v>
      </c>
      <c r="I202" s="356"/>
      <c r="J202" s="356"/>
      <c r="K202" s="272"/>
    </row>
    <row r="203" spans="2:11" s="1" customFormat="1" ht="15" customHeight="1">
      <c r="B203" s="251"/>
      <c r="C203" s="257"/>
      <c r="D203" s="230"/>
      <c r="E203" s="230"/>
      <c r="F203" s="250" t="s">
        <v>44</v>
      </c>
      <c r="G203" s="230"/>
      <c r="H203" s="356" t="s">
        <v>1165</v>
      </c>
      <c r="I203" s="356"/>
      <c r="J203" s="356"/>
      <c r="K203" s="272"/>
    </row>
    <row r="204" spans="2:11" s="1" customFormat="1" ht="15" customHeight="1">
      <c r="B204" s="251"/>
      <c r="C204" s="257"/>
      <c r="D204" s="230"/>
      <c r="E204" s="230"/>
      <c r="F204" s="250" t="s">
        <v>47</v>
      </c>
      <c r="G204" s="230"/>
      <c r="H204" s="356" t="s">
        <v>1166</v>
      </c>
      <c r="I204" s="356"/>
      <c r="J204" s="356"/>
      <c r="K204" s="272"/>
    </row>
    <row r="205" spans="2:11" s="1" customFormat="1" ht="15" customHeight="1">
      <c r="B205" s="251"/>
      <c r="C205" s="230"/>
      <c r="D205" s="230"/>
      <c r="E205" s="230"/>
      <c r="F205" s="250" t="s">
        <v>45</v>
      </c>
      <c r="G205" s="230"/>
      <c r="H205" s="356" t="s">
        <v>1167</v>
      </c>
      <c r="I205" s="356"/>
      <c r="J205" s="356"/>
      <c r="K205" s="272"/>
    </row>
    <row r="206" spans="2:11" s="1" customFormat="1" ht="15" customHeight="1">
      <c r="B206" s="251"/>
      <c r="C206" s="230"/>
      <c r="D206" s="230"/>
      <c r="E206" s="230"/>
      <c r="F206" s="250" t="s">
        <v>46</v>
      </c>
      <c r="G206" s="230"/>
      <c r="H206" s="356" t="s">
        <v>1168</v>
      </c>
      <c r="I206" s="356"/>
      <c r="J206" s="356"/>
      <c r="K206" s="272"/>
    </row>
    <row r="207" spans="2:11" s="1" customFormat="1" ht="15" customHeight="1">
      <c r="B207" s="251"/>
      <c r="C207" s="230"/>
      <c r="D207" s="230"/>
      <c r="E207" s="230"/>
      <c r="F207" s="250"/>
      <c r="G207" s="230"/>
      <c r="H207" s="230"/>
      <c r="I207" s="230"/>
      <c r="J207" s="230"/>
      <c r="K207" s="272"/>
    </row>
    <row r="208" spans="2:11" s="1" customFormat="1" ht="15" customHeight="1">
      <c r="B208" s="251"/>
      <c r="C208" s="230" t="s">
        <v>1109</v>
      </c>
      <c r="D208" s="230"/>
      <c r="E208" s="230"/>
      <c r="F208" s="250" t="s">
        <v>78</v>
      </c>
      <c r="G208" s="230"/>
      <c r="H208" s="356" t="s">
        <v>1169</v>
      </c>
      <c r="I208" s="356"/>
      <c r="J208" s="356"/>
      <c r="K208" s="272"/>
    </row>
    <row r="209" spans="2:11" s="1" customFormat="1" ht="15" customHeight="1">
      <c r="B209" s="251"/>
      <c r="C209" s="257"/>
      <c r="D209" s="230"/>
      <c r="E209" s="230"/>
      <c r="F209" s="250" t="s">
        <v>1005</v>
      </c>
      <c r="G209" s="230"/>
      <c r="H209" s="356" t="s">
        <v>1006</v>
      </c>
      <c r="I209" s="356"/>
      <c r="J209" s="356"/>
      <c r="K209" s="272"/>
    </row>
    <row r="210" spans="2:11" s="1" customFormat="1" ht="15" customHeight="1">
      <c r="B210" s="251"/>
      <c r="C210" s="230"/>
      <c r="D210" s="230"/>
      <c r="E210" s="230"/>
      <c r="F210" s="250" t="s">
        <v>1003</v>
      </c>
      <c r="G210" s="230"/>
      <c r="H210" s="356" t="s">
        <v>1170</v>
      </c>
      <c r="I210" s="356"/>
      <c r="J210" s="356"/>
      <c r="K210" s="272"/>
    </row>
    <row r="211" spans="2:11" s="1" customFormat="1" ht="15" customHeight="1">
      <c r="B211" s="289"/>
      <c r="C211" s="257"/>
      <c r="D211" s="257"/>
      <c r="E211" s="257"/>
      <c r="F211" s="250" t="s">
        <v>1007</v>
      </c>
      <c r="G211" s="236"/>
      <c r="H211" s="355" t="s">
        <v>1008</v>
      </c>
      <c r="I211" s="355"/>
      <c r="J211" s="355"/>
      <c r="K211" s="290"/>
    </row>
    <row r="212" spans="2:11" s="1" customFormat="1" ht="15" customHeight="1">
      <c r="B212" s="289"/>
      <c r="C212" s="257"/>
      <c r="D212" s="257"/>
      <c r="E212" s="257"/>
      <c r="F212" s="250" t="s">
        <v>1009</v>
      </c>
      <c r="G212" s="236"/>
      <c r="H212" s="355" t="s">
        <v>1171</v>
      </c>
      <c r="I212" s="355"/>
      <c r="J212" s="355"/>
      <c r="K212" s="290"/>
    </row>
    <row r="213" spans="2:11" s="1" customFormat="1" ht="15" customHeight="1">
      <c r="B213" s="289"/>
      <c r="C213" s="257"/>
      <c r="D213" s="257"/>
      <c r="E213" s="257"/>
      <c r="F213" s="291"/>
      <c r="G213" s="236"/>
      <c r="H213" s="292"/>
      <c r="I213" s="292"/>
      <c r="J213" s="292"/>
      <c r="K213" s="290"/>
    </row>
    <row r="214" spans="2:11" s="1" customFormat="1" ht="15" customHeight="1">
      <c r="B214" s="289"/>
      <c r="C214" s="230" t="s">
        <v>1133</v>
      </c>
      <c r="D214" s="257"/>
      <c r="E214" s="257"/>
      <c r="F214" s="250">
        <v>1</v>
      </c>
      <c r="G214" s="236"/>
      <c r="H214" s="355" t="s">
        <v>1172</v>
      </c>
      <c r="I214" s="355"/>
      <c r="J214" s="355"/>
      <c r="K214" s="290"/>
    </row>
    <row r="215" spans="2:11" s="1" customFormat="1" ht="15" customHeight="1">
      <c r="B215" s="289"/>
      <c r="C215" s="257"/>
      <c r="D215" s="257"/>
      <c r="E215" s="257"/>
      <c r="F215" s="250">
        <v>2</v>
      </c>
      <c r="G215" s="236"/>
      <c r="H215" s="355" t="s">
        <v>1173</v>
      </c>
      <c r="I215" s="355"/>
      <c r="J215" s="355"/>
      <c r="K215" s="290"/>
    </row>
    <row r="216" spans="2:11" s="1" customFormat="1" ht="15" customHeight="1">
      <c r="B216" s="289"/>
      <c r="C216" s="257"/>
      <c r="D216" s="257"/>
      <c r="E216" s="257"/>
      <c r="F216" s="250">
        <v>3</v>
      </c>
      <c r="G216" s="236"/>
      <c r="H216" s="355" t="s">
        <v>1174</v>
      </c>
      <c r="I216" s="355"/>
      <c r="J216" s="355"/>
      <c r="K216" s="290"/>
    </row>
    <row r="217" spans="2:11" s="1" customFormat="1" ht="15" customHeight="1">
      <c r="B217" s="289"/>
      <c r="C217" s="257"/>
      <c r="D217" s="257"/>
      <c r="E217" s="257"/>
      <c r="F217" s="250">
        <v>4</v>
      </c>
      <c r="G217" s="236"/>
      <c r="H217" s="355" t="s">
        <v>1175</v>
      </c>
      <c r="I217" s="355"/>
      <c r="J217" s="355"/>
      <c r="K217" s="290"/>
    </row>
    <row r="218" spans="2:11" s="1" customFormat="1" ht="12.75" customHeight="1">
      <c r="B218" s="293"/>
      <c r="C218" s="294"/>
      <c r="D218" s="294"/>
      <c r="E218" s="294"/>
      <c r="F218" s="294"/>
      <c r="G218" s="294"/>
      <c r="H218" s="294"/>
      <c r="I218" s="294"/>
      <c r="J218" s="294"/>
      <c r="K218" s="295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topLeftCell="A58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89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158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331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ROUND((SUM(BE85:BE89)),  2)</f>
        <v>0</v>
      </c>
      <c r="G35" s="31"/>
      <c r="H35" s="31"/>
      <c r="I35" s="128">
        <v>0.21</v>
      </c>
      <c r="J35" s="127">
        <f>ROUND(((SUM(BE85:BE89))*I35),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ROUND((SUM(BF85:BF89)),  2)</f>
        <v>0</v>
      </c>
      <c r="G36" s="31"/>
      <c r="H36" s="31"/>
      <c r="I36" s="128">
        <v>0.15</v>
      </c>
      <c r="J36" s="127">
        <f>ROUND(((SUM(BF85:BF89))*I36),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ROUND((SUM(BG85:BG89)),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ROUND((SUM(BH85:BH89)),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ROUND((SUM(BI85:BI89)),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158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1.2 - Materiál objednatele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158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1.2 - Materiál objednatele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SUM(P86:P89)</f>
        <v>0</v>
      </c>
      <c r="Q85" s="69"/>
      <c r="R85" s="157">
        <f>SUM(R86:R89)</f>
        <v>6.6182600000000003</v>
      </c>
      <c r="S85" s="69"/>
      <c r="T85" s="158">
        <f>SUM(T86:T89)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SUM(BK86:BK89)</f>
        <v>0</v>
      </c>
    </row>
    <row r="86" spans="1:65" s="2" customFormat="1" ht="21.75" customHeight="1">
      <c r="A86" s="31"/>
      <c r="B86" s="32"/>
      <c r="C86" s="200" t="s">
        <v>79</v>
      </c>
      <c r="D86" s="200" t="s">
        <v>215</v>
      </c>
      <c r="E86" s="201" t="s">
        <v>332</v>
      </c>
      <c r="F86" s="202" t="s">
        <v>333</v>
      </c>
      <c r="G86" s="203" t="s">
        <v>225</v>
      </c>
      <c r="H86" s="204">
        <v>15</v>
      </c>
      <c r="I86" s="205"/>
      <c r="J86" s="206">
        <f>ROUND(I86*H86,2)</f>
        <v>0</v>
      </c>
      <c r="K86" s="202" t="s">
        <v>182</v>
      </c>
      <c r="L86" s="207"/>
      <c r="M86" s="208" t="s">
        <v>19</v>
      </c>
      <c r="N86" s="209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219</v>
      </c>
      <c r="AT86" s="171" t="s">
        <v>215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334</v>
      </c>
    </row>
    <row r="87" spans="1:65" s="2" customFormat="1">
      <c r="A87" s="31"/>
      <c r="B87" s="32"/>
      <c r="C87" s="33"/>
      <c r="D87" s="173" t="s">
        <v>186</v>
      </c>
      <c r="E87" s="33"/>
      <c r="F87" s="174" t="s">
        <v>333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1.75" customHeight="1">
      <c r="A88" s="31"/>
      <c r="B88" s="32"/>
      <c r="C88" s="200" t="s">
        <v>81</v>
      </c>
      <c r="D88" s="200" t="s">
        <v>215</v>
      </c>
      <c r="E88" s="201" t="s">
        <v>335</v>
      </c>
      <c r="F88" s="202" t="s">
        <v>336</v>
      </c>
      <c r="G88" s="203" t="s">
        <v>236</v>
      </c>
      <c r="H88" s="204">
        <v>134</v>
      </c>
      <c r="I88" s="205"/>
      <c r="J88" s="206">
        <f>ROUND(I88*H88,2)</f>
        <v>0</v>
      </c>
      <c r="K88" s="202" t="s">
        <v>182</v>
      </c>
      <c r="L88" s="207"/>
      <c r="M88" s="208" t="s">
        <v>19</v>
      </c>
      <c r="N88" s="209" t="s">
        <v>43</v>
      </c>
      <c r="O88" s="61"/>
      <c r="P88" s="169">
        <f>O88*H88</f>
        <v>0</v>
      </c>
      <c r="Q88" s="169">
        <v>4.9390000000000003E-2</v>
      </c>
      <c r="R88" s="169">
        <f>Q88*H88</f>
        <v>6.6182600000000003</v>
      </c>
      <c r="S88" s="169">
        <v>0</v>
      </c>
      <c r="T88" s="170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1" t="s">
        <v>219</v>
      </c>
      <c r="AT88" s="171" t="s">
        <v>215</v>
      </c>
      <c r="AU88" s="171" t="s">
        <v>72</v>
      </c>
      <c r="AY88" s="14" t="s">
        <v>184</v>
      </c>
      <c r="BE88" s="172">
        <f>IF(N88="základní",J88,0)</f>
        <v>0</v>
      </c>
      <c r="BF88" s="172">
        <f>IF(N88="snížená",J88,0)</f>
        <v>0</v>
      </c>
      <c r="BG88" s="172">
        <f>IF(N88="zákl. přenesená",J88,0)</f>
        <v>0</v>
      </c>
      <c r="BH88" s="172">
        <f>IF(N88="sníž. přenesená",J88,0)</f>
        <v>0</v>
      </c>
      <c r="BI88" s="172">
        <f>IF(N88="nulová",J88,0)</f>
        <v>0</v>
      </c>
      <c r="BJ88" s="14" t="s">
        <v>79</v>
      </c>
      <c r="BK88" s="172">
        <f>ROUND(I88*H88,2)</f>
        <v>0</v>
      </c>
      <c r="BL88" s="14" t="s">
        <v>183</v>
      </c>
      <c r="BM88" s="171" t="s">
        <v>337</v>
      </c>
    </row>
    <row r="89" spans="1:65" s="2" customFormat="1">
      <c r="A89" s="31"/>
      <c r="B89" s="32"/>
      <c r="C89" s="33"/>
      <c r="D89" s="173" t="s">
        <v>186</v>
      </c>
      <c r="E89" s="33"/>
      <c r="F89" s="174" t="s">
        <v>336</v>
      </c>
      <c r="G89" s="33"/>
      <c r="H89" s="33"/>
      <c r="I89" s="112"/>
      <c r="J89" s="33"/>
      <c r="K89" s="33"/>
      <c r="L89" s="36"/>
      <c r="M89" s="213"/>
      <c r="N89" s="214"/>
      <c r="O89" s="215"/>
      <c r="P89" s="215"/>
      <c r="Q89" s="215"/>
      <c r="R89" s="215"/>
      <c r="S89" s="215"/>
      <c r="T89" s="216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4" t="s">
        <v>186</v>
      </c>
      <c r="AU89" s="14" t="s">
        <v>72</v>
      </c>
    </row>
    <row r="90" spans="1:65" s="2" customFormat="1" ht="6.95" customHeight="1">
      <c r="A90" s="31"/>
      <c r="B90" s="44"/>
      <c r="C90" s="45"/>
      <c r="D90" s="45"/>
      <c r="E90" s="45"/>
      <c r="F90" s="45"/>
      <c r="G90" s="45"/>
      <c r="H90" s="45"/>
      <c r="I90" s="139"/>
      <c r="J90" s="45"/>
      <c r="K90" s="45"/>
      <c r="L90" s="36"/>
      <c r="M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</sheetData>
  <sheetProtection algorithmName="SHA-512" hashValue="aSzC2dt7FME+SpjbFbLKueZmu+u8iM4DExXaK+cvdIlZx2stuc+56OarTEBtUMT4/OQACu4MQzwS8Nv+NBOv6Q==" saltValue="rHUHov7HEyH6WPt+N3NUBIhby8o7kxKkKKU3b2utI/I9BH0hXSiKZM1hzJvxgEm/4qOsMg00t/nu5F0mReS+iA==" spinCount="100000" sheet="1" objects="1" scenarios="1" formatColumns="0" formatRows="0" autoFilter="0"/>
  <autoFilter ref="C84:K89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topLeftCell="A196" workbookViewId="0">
      <selection activeCell="H127" sqref="H12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95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338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339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ROUND((SUM(BE85:BE197)),  2)</f>
        <v>0</v>
      </c>
      <c r="G35" s="31"/>
      <c r="H35" s="31"/>
      <c r="I35" s="128">
        <v>0.21</v>
      </c>
      <c r="J35" s="127">
        <f>ROUND(((SUM(BE85:BE197))*I35),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ROUND((SUM(BF85:BF197)),  2)</f>
        <v>0</v>
      </c>
      <c r="G36" s="31"/>
      <c r="H36" s="31"/>
      <c r="I36" s="128">
        <v>0.15</v>
      </c>
      <c r="J36" s="127">
        <f>ROUND(((SUM(BF85:BF197))*I36),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ROUND((SUM(BG85:BG197)),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ROUND((SUM(BH85:BH197)),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ROUND((SUM(BI85:BI197)),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338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2.1 - Výhybka č. 12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338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2.1 - Výhybka č. 12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SUM(P86:P197)</f>
        <v>0</v>
      </c>
      <c r="Q85" s="69"/>
      <c r="R85" s="157">
        <f>SUM(R86:R197)</f>
        <v>143.01414999999997</v>
      </c>
      <c r="S85" s="69"/>
      <c r="T85" s="158">
        <f>SUM(T86:T197)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SUM(BK86:BK197)</f>
        <v>0</v>
      </c>
    </row>
    <row r="86" spans="1:65" s="2" customFormat="1" ht="21.75" customHeight="1">
      <c r="A86" s="31"/>
      <c r="B86" s="32"/>
      <c r="C86" s="160" t="s">
        <v>79</v>
      </c>
      <c r="D86" s="160" t="s">
        <v>178</v>
      </c>
      <c r="E86" s="161" t="s">
        <v>179</v>
      </c>
      <c r="F86" s="162" t="s">
        <v>180</v>
      </c>
      <c r="G86" s="163" t="s">
        <v>181</v>
      </c>
      <c r="H86" s="164">
        <v>162</v>
      </c>
      <c r="I86" s="165"/>
      <c r="J86" s="166">
        <f>ROUND(I86*H86,2)</f>
        <v>0</v>
      </c>
      <c r="K86" s="162" t="s">
        <v>182</v>
      </c>
      <c r="L86" s="36"/>
      <c r="M86" s="167" t="s">
        <v>19</v>
      </c>
      <c r="N86" s="168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183</v>
      </c>
      <c r="AT86" s="171" t="s">
        <v>178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340</v>
      </c>
    </row>
    <row r="87" spans="1:65" s="2" customFormat="1" ht="19.5">
      <c r="A87" s="31"/>
      <c r="B87" s="32"/>
      <c r="C87" s="33"/>
      <c r="D87" s="173" t="s">
        <v>186</v>
      </c>
      <c r="E87" s="33"/>
      <c r="F87" s="174" t="s">
        <v>187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9.25">
      <c r="A88" s="31"/>
      <c r="B88" s="32"/>
      <c r="C88" s="33"/>
      <c r="D88" s="173" t="s">
        <v>188</v>
      </c>
      <c r="E88" s="33"/>
      <c r="F88" s="177" t="s">
        <v>189</v>
      </c>
      <c r="G88" s="33"/>
      <c r="H88" s="33"/>
      <c r="I88" s="112"/>
      <c r="J88" s="33"/>
      <c r="K88" s="33"/>
      <c r="L88" s="36"/>
      <c r="M88" s="175"/>
      <c r="N88" s="176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188</v>
      </c>
      <c r="AU88" s="14" t="s">
        <v>72</v>
      </c>
    </row>
    <row r="89" spans="1:65" s="10" customFormat="1">
      <c r="B89" s="178"/>
      <c r="C89" s="179"/>
      <c r="D89" s="173" t="s">
        <v>190</v>
      </c>
      <c r="E89" s="180" t="s">
        <v>19</v>
      </c>
      <c r="F89" s="181" t="s">
        <v>341</v>
      </c>
      <c r="G89" s="179"/>
      <c r="H89" s="182">
        <v>162</v>
      </c>
      <c r="I89" s="183"/>
      <c r="J89" s="179"/>
      <c r="K89" s="179"/>
      <c r="L89" s="184"/>
      <c r="M89" s="185"/>
      <c r="N89" s="186"/>
      <c r="O89" s="186"/>
      <c r="P89" s="186"/>
      <c r="Q89" s="186"/>
      <c r="R89" s="186"/>
      <c r="S89" s="186"/>
      <c r="T89" s="187"/>
      <c r="AT89" s="188" t="s">
        <v>190</v>
      </c>
      <c r="AU89" s="188" t="s">
        <v>72</v>
      </c>
      <c r="AV89" s="10" t="s">
        <v>81</v>
      </c>
      <c r="AW89" s="10" t="s">
        <v>33</v>
      </c>
      <c r="AX89" s="10" t="s">
        <v>79</v>
      </c>
      <c r="AY89" s="188" t="s">
        <v>184</v>
      </c>
    </row>
    <row r="90" spans="1:65" s="2" customFormat="1" ht="21.75" customHeight="1">
      <c r="A90" s="31"/>
      <c r="B90" s="32"/>
      <c r="C90" s="160" t="s">
        <v>81</v>
      </c>
      <c r="D90" s="160" t="s">
        <v>178</v>
      </c>
      <c r="E90" s="161" t="s">
        <v>342</v>
      </c>
      <c r="F90" s="162" t="s">
        <v>343</v>
      </c>
      <c r="G90" s="163" t="s">
        <v>181</v>
      </c>
      <c r="H90" s="164">
        <v>162</v>
      </c>
      <c r="I90" s="165"/>
      <c r="J90" s="166">
        <f>ROUND(I90*H90,2)</f>
        <v>0</v>
      </c>
      <c r="K90" s="162" t="s">
        <v>182</v>
      </c>
      <c r="L90" s="36"/>
      <c r="M90" s="167" t="s">
        <v>19</v>
      </c>
      <c r="N90" s="168" t="s">
        <v>43</v>
      </c>
      <c r="O90" s="61"/>
      <c r="P90" s="169">
        <f>O90*H90</f>
        <v>0</v>
      </c>
      <c r="Q90" s="169">
        <v>0</v>
      </c>
      <c r="R90" s="169">
        <f>Q90*H90</f>
        <v>0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183</v>
      </c>
      <c r="AT90" s="171" t="s">
        <v>178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344</v>
      </c>
    </row>
    <row r="91" spans="1:65" s="2" customFormat="1" ht="29.25">
      <c r="A91" s="31"/>
      <c r="B91" s="32"/>
      <c r="C91" s="33"/>
      <c r="D91" s="173" t="s">
        <v>186</v>
      </c>
      <c r="E91" s="33"/>
      <c r="F91" s="174" t="s">
        <v>345</v>
      </c>
      <c r="G91" s="33"/>
      <c r="H91" s="33"/>
      <c r="I91" s="112"/>
      <c r="J91" s="33"/>
      <c r="K91" s="33"/>
      <c r="L91" s="36"/>
      <c r="M91" s="175"/>
      <c r="N91" s="176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2" customFormat="1" ht="29.25">
      <c r="A92" s="31"/>
      <c r="B92" s="32"/>
      <c r="C92" s="33"/>
      <c r="D92" s="173" t="s">
        <v>188</v>
      </c>
      <c r="E92" s="33"/>
      <c r="F92" s="177" t="s">
        <v>346</v>
      </c>
      <c r="G92" s="33"/>
      <c r="H92" s="33"/>
      <c r="I92" s="112"/>
      <c r="J92" s="33"/>
      <c r="K92" s="33"/>
      <c r="L92" s="36"/>
      <c r="M92" s="175"/>
      <c r="N92" s="176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188</v>
      </c>
      <c r="AU92" s="14" t="s">
        <v>72</v>
      </c>
    </row>
    <row r="93" spans="1:65" s="2" customFormat="1" ht="21.75" customHeight="1">
      <c r="A93" s="31"/>
      <c r="B93" s="32"/>
      <c r="C93" s="160" t="s">
        <v>201</v>
      </c>
      <c r="D93" s="160" t="s">
        <v>178</v>
      </c>
      <c r="E93" s="161" t="s">
        <v>347</v>
      </c>
      <c r="F93" s="162" t="s">
        <v>348</v>
      </c>
      <c r="G93" s="163" t="s">
        <v>196</v>
      </c>
      <c r="H93" s="164">
        <v>6.48</v>
      </c>
      <c r="I93" s="165"/>
      <c r="J93" s="166">
        <f>ROUND(I93*H93,2)</f>
        <v>0</v>
      </c>
      <c r="K93" s="162" t="s">
        <v>182</v>
      </c>
      <c r="L93" s="36"/>
      <c r="M93" s="167" t="s">
        <v>19</v>
      </c>
      <c r="N93" s="168" t="s">
        <v>43</v>
      </c>
      <c r="O93" s="61"/>
      <c r="P93" s="169">
        <f>O93*H93</f>
        <v>0</v>
      </c>
      <c r="Q93" s="169">
        <v>0</v>
      </c>
      <c r="R93" s="169">
        <f>Q93*H93</f>
        <v>0</v>
      </c>
      <c r="S93" s="169">
        <v>0</v>
      </c>
      <c r="T93" s="170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1" t="s">
        <v>183</v>
      </c>
      <c r="AT93" s="171" t="s">
        <v>178</v>
      </c>
      <c r="AU93" s="171" t="s">
        <v>72</v>
      </c>
      <c r="AY93" s="14" t="s">
        <v>184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4" t="s">
        <v>79</v>
      </c>
      <c r="BK93" s="172">
        <f>ROUND(I93*H93,2)</f>
        <v>0</v>
      </c>
      <c r="BL93" s="14" t="s">
        <v>183</v>
      </c>
      <c r="BM93" s="171" t="s">
        <v>349</v>
      </c>
    </row>
    <row r="94" spans="1:65" s="2" customFormat="1" ht="29.25">
      <c r="A94" s="31"/>
      <c r="B94" s="32"/>
      <c r="C94" s="33"/>
      <c r="D94" s="173" t="s">
        <v>186</v>
      </c>
      <c r="E94" s="33"/>
      <c r="F94" s="174" t="s">
        <v>350</v>
      </c>
      <c r="G94" s="33"/>
      <c r="H94" s="33"/>
      <c r="I94" s="112"/>
      <c r="J94" s="33"/>
      <c r="K94" s="33"/>
      <c r="L94" s="36"/>
      <c r="M94" s="175"/>
      <c r="N94" s="176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186</v>
      </c>
      <c r="AU94" s="14" t="s">
        <v>72</v>
      </c>
    </row>
    <row r="95" spans="1:65" s="2" customFormat="1" ht="39">
      <c r="A95" s="31"/>
      <c r="B95" s="32"/>
      <c r="C95" s="33"/>
      <c r="D95" s="173" t="s">
        <v>188</v>
      </c>
      <c r="E95" s="33"/>
      <c r="F95" s="177" t="s">
        <v>351</v>
      </c>
      <c r="G95" s="33"/>
      <c r="H95" s="33"/>
      <c r="I95" s="112"/>
      <c r="J95" s="33"/>
      <c r="K95" s="33"/>
      <c r="L95" s="36"/>
      <c r="M95" s="175"/>
      <c r="N95" s="176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188</v>
      </c>
      <c r="AU95" s="14" t="s">
        <v>72</v>
      </c>
    </row>
    <row r="96" spans="1:65" s="10" customFormat="1">
      <c r="B96" s="178"/>
      <c r="C96" s="179"/>
      <c r="D96" s="173" t="s">
        <v>190</v>
      </c>
      <c r="E96" s="180" t="s">
        <v>19</v>
      </c>
      <c r="F96" s="181" t="s">
        <v>352</v>
      </c>
      <c r="G96" s="179"/>
      <c r="H96" s="182">
        <v>6.48</v>
      </c>
      <c r="I96" s="183"/>
      <c r="J96" s="179"/>
      <c r="K96" s="179"/>
      <c r="L96" s="184"/>
      <c r="M96" s="185"/>
      <c r="N96" s="186"/>
      <c r="O96" s="186"/>
      <c r="P96" s="186"/>
      <c r="Q96" s="186"/>
      <c r="R96" s="186"/>
      <c r="S96" s="186"/>
      <c r="T96" s="187"/>
      <c r="AT96" s="188" t="s">
        <v>190</v>
      </c>
      <c r="AU96" s="188" t="s">
        <v>72</v>
      </c>
      <c r="AV96" s="10" t="s">
        <v>81</v>
      </c>
      <c r="AW96" s="10" t="s">
        <v>33</v>
      </c>
      <c r="AX96" s="10" t="s">
        <v>79</v>
      </c>
      <c r="AY96" s="188" t="s">
        <v>184</v>
      </c>
    </row>
    <row r="97" spans="1:65" s="2" customFormat="1" ht="21.75" customHeight="1">
      <c r="A97" s="31"/>
      <c r="B97" s="32"/>
      <c r="C97" s="200" t="s">
        <v>183</v>
      </c>
      <c r="D97" s="200" t="s">
        <v>215</v>
      </c>
      <c r="E97" s="201" t="s">
        <v>353</v>
      </c>
      <c r="F97" s="202" t="s">
        <v>354</v>
      </c>
      <c r="G97" s="203" t="s">
        <v>218</v>
      </c>
      <c r="H97" s="204">
        <v>9.7200000000000006</v>
      </c>
      <c r="I97" s="205"/>
      <c r="J97" s="206">
        <f>ROUND(I97*H97,2)</f>
        <v>0</v>
      </c>
      <c r="K97" s="202" t="s">
        <v>182</v>
      </c>
      <c r="L97" s="207"/>
      <c r="M97" s="208" t="s">
        <v>19</v>
      </c>
      <c r="N97" s="209" t="s">
        <v>43</v>
      </c>
      <c r="O97" s="61"/>
      <c r="P97" s="169">
        <f>O97*H97</f>
        <v>0</v>
      </c>
      <c r="Q97" s="169">
        <v>1</v>
      </c>
      <c r="R97" s="169">
        <f>Q97*H97</f>
        <v>9.7200000000000006</v>
      </c>
      <c r="S97" s="169">
        <v>0</v>
      </c>
      <c r="T97" s="170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1" t="s">
        <v>219</v>
      </c>
      <c r="AT97" s="171" t="s">
        <v>215</v>
      </c>
      <c r="AU97" s="171" t="s">
        <v>72</v>
      </c>
      <c r="AY97" s="14" t="s">
        <v>184</v>
      </c>
      <c r="BE97" s="172">
        <f>IF(N97="základní",J97,0)</f>
        <v>0</v>
      </c>
      <c r="BF97" s="172">
        <f>IF(N97="snížená",J97,0)</f>
        <v>0</v>
      </c>
      <c r="BG97" s="172">
        <f>IF(N97="zákl. přenesená",J97,0)</f>
        <v>0</v>
      </c>
      <c r="BH97" s="172">
        <f>IF(N97="sníž. přenesená",J97,0)</f>
        <v>0</v>
      </c>
      <c r="BI97" s="172">
        <f>IF(N97="nulová",J97,0)</f>
        <v>0</v>
      </c>
      <c r="BJ97" s="14" t="s">
        <v>79</v>
      </c>
      <c r="BK97" s="172">
        <f>ROUND(I97*H97,2)</f>
        <v>0</v>
      </c>
      <c r="BL97" s="14" t="s">
        <v>183</v>
      </c>
      <c r="BM97" s="171" t="s">
        <v>355</v>
      </c>
    </row>
    <row r="98" spans="1:65" s="2" customFormat="1">
      <c r="A98" s="31"/>
      <c r="B98" s="32"/>
      <c r="C98" s="33"/>
      <c r="D98" s="173" t="s">
        <v>186</v>
      </c>
      <c r="E98" s="33"/>
      <c r="F98" s="174" t="s">
        <v>354</v>
      </c>
      <c r="G98" s="33"/>
      <c r="H98" s="33"/>
      <c r="I98" s="112"/>
      <c r="J98" s="33"/>
      <c r="K98" s="33"/>
      <c r="L98" s="36"/>
      <c r="M98" s="175"/>
      <c r="N98" s="176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4" t="s">
        <v>186</v>
      </c>
      <c r="AU98" s="14" t="s">
        <v>72</v>
      </c>
    </row>
    <row r="99" spans="1:65" s="10" customFormat="1">
      <c r="B99" s="178"/>
      <c r="C99" s="179"/>
      <c r="D99" s="173" t="s">
        <v>190</v>
      </c>
      <c r="E99" s="180" t="s">
        <v>19</v>
      </c>
      <c r="F99" s="181" t="s">
        <v>356</v>
      </c>
      <c r="G99" s="179"/>
      <c r="H99" s="182">
        <v>9.7200000000000006</v>
      </c>
      <c r="I99" s="183"/>
      <c r="J99" s="179"/>
      <c r="K99" s="179"/>
      <c r="L99" s="184"/>
      <c r="M99" s="185"/>
      <c r="N99" s="186"/>
      <c r="O99" s="186"/>
      <c r="P99" s="186"/>
      <c r="Q99" s="186"/>
      <c r="R99" s="186"/>
      <c r="S99" s="186"/>
      <c r="T99" s="187"/>
      <c r="AT99" s="188" t="s">
        <v>190</v>
      </c>
      <c r="AU99" s="188" t="s">
        <v>72</v>
      </c>
      <c r="AV99" s="10" t="s">
        <v>81</v>
      </c>
      <c r="AW99" s="10" t="s">
        <v>33</v>
      </c>
      <c r="AX99" s="10" t="s">
        <v>79</v>
      </c>
      <c r="AY99" s="188" t="s">
        <v>184</v>
      </c>
    </row>
    <row r="100" spans="1:65" s="2" customFormat="1" ht="21.75" customHeight="1">
      <c r="A100" s="31"/>
      <c r="B100" s="32"/>
      <c r="C100" s="160" t="s">
        <v>214</v>
      </c>
      <c r="D100" s="160" t="s">
        <v>178</v>
      </c>
      <c r="E100" s="161" t="s">
        <v>357</v>
      </c>
      <c r="F100" s="162" t="s">
        <v>358</v>
      </c>
      <c r="G100" s="163" t="s">
        <v>196</v>
      </c>
      <c r="H100" s="164">
        <v>101.2</v>
      </c>
      <c r="I100" s="165"/>
      <c r="J100" s="166">
        <f>ROUND(I100*H100,2)</f>
        <v>0</v>
      </c>
      <c r="K100" s="162" t="s">
        <v>182</v>
      </c>
      <c r="L100" s="36"/>
      <c r="M100" s="167" t="s">
        <v>19</v>
      </c>
      <c r="N100" s="168" t="s">
        <v>43</v>
      </c>
      <c r="O100" s="61"/>
      <c r="P100" s="169">
        <f>O100*H100</f>
        <v>0</v>
      </c>
      <c r="Q100" s="169">
        <v>0</v>
      </c>
      <c r="R100" s="169">
        <f>Q100*H100</f>
        <v>0</v>
      </c>
      <c r="S100" s="169">
        <v>0</v>
      </c>
      <c r="T100" s="170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1" t="s">
        <v>183</v>
      </c>
      <c r="AT100" s="171" t="s">
        <v>178</v>
      </c>
      <c r="AU100" s="171" t="s">
        <v>72</v>
      </c>
      <c r="AY100" s="14" t="s">
        <v>184</v>
      </c>
      <c r="BE100" s="172">
        <f>IF(N100="základní",J100,0)</f>
        <v>0</v>
      </c>
      <c r="BF100" s="172">
        <f>IF(N100="snížená",J100,0)</f>
        <v>0</v>
      </c>
      <c r="BG100" s="172">
        <f>IF(N100="zákl. přenesená",J100,0)</f>
        <v>0</v>
      </c>
      <c r="BH100" s="172">
        <f>IF(N100="sníž. přenesená",J100,0)</f>
        <v>0</v>
      </c>
      <c r="BI100" s="172">
        <f>IF(N100="nulová",J100,0)</f>
        <v>0</v>
      </c>
      <c r="BJ100" s="14" t="s">
        <v>79</v>
      </c>
      <c r="BK100" s="172">
        <f>ROUND(I100*H100,2)</f>
        <v>0</v>
      </c>
      <c r="BL100" s="14" t="s">
        <v>183</v>
      </c>
      <c r="BM100" s="171" t="s">
        <v>359</v>
      </c>
    </row>
    <row r="101" spans="1:65" s="2" customFormat="1" ht="39">
      <c r="A101" s="31"/>
      <c r="B101" s="32"/>
      <c r="C101" s="33"/>
      <c r="D101" s="173" t="s">
        <v>186</v>
      </c>
      <c r="E101" s="33"/>
      <c r="F101" s="174" t="s">
        <v>360</v>
      </c>
      <c r="G101" s="33"/>
      <c r="H101" s="33"/>
      <c r="I101" s="112"/>
      <c r="J101" s="33"/>
      <c r="K101" s="33"/>
      <c r="L101" s="36"/>
      <c r="M101" s="175"/>
      <c r="N101" s="176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186</v>
      </c>
      <c r="AU101" s="14" t="s">
        <v>72</v>
      </c>
    </row>
    <row r="102" spans="1:65" s="2" customFormat="1" ht="48.75">
      <c r="A102" s="31"/>
      <c r="B102" s="32"/>
      <c r="C102" s="33"/>
      <c r="D102" s="173" t="s">
        <v>188</v>
      </c>
      <c r="E102" s="33"/>
      <c r="F102" s="177" t="s">
        <v>361</v>
      </c>
      <c r="G102" s="33"/>
      <c r="H102" s="33"/>
      <c r="I102" s="112"/>
      <c r="J102" s="33"/>
      <c r="K102" s="33"/>
      <c r="L102" s="36"/>
      <c r="M102" s="175"/>
      <c r="N102" s="176"/>
      <c r="O102" s="61"/>
      <c r="P102" s="61"/>
      <c r="Q102" s="61"/>
      <c r="R102" s="61"/>
      <c r="S102" s="61"/>
      <c r="T102" s="62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4" t="s">
        <v>188</v>
      </c>
      <c r="AU102" s="14" t="s">
        <v>72</v>
      </c>
    </row>
    <row r="103" spans="1:65" s="10" customFormat="1">
      <c r="B103" s="178"/>
      <c r="C103" s="179"/>
      <c r="D103" s="173" t="s">
        <v>190</v>
      </c>
      <c r="E103" s="180" t="s">
        <v>19</v>
      </c>
      <c r="F103" s="181" t="s">
        <v>362</v>
      </c>
      <c r="G103" s="179"/>
      <c r="H103" s="182">
        <v>58</v>
      </c>
      <c r="I103" s="183"/>
      <c r="J103" s="179"/>
      <c r="K103" s="179"/>
      <c r="L103" s="184"/>
      <c r="M103" s="185"/>
      <c r="N103" s="186"/>
      <c r="O103" s="186"/>
      <c r="P103" s="186"/>
      <c r="Q103" s="186"/>
      <c r="R103" s="186"/>
      <c r="S103" s="186"/>
      <c r="T103" s="187"/>
      <c r="AT103" s="188" t="s">
        <v>190</v>
      </c>
      <c r="AU103" s="188" t="s">
        <v>72</v>
      </c>
      <c r="AV103" s="10" t="s">
        <v>81</v>
      </c>
      <c r="AW103" s="10" t="s">
        <v>33</v>
      </c>
      <c r="AX103" s="10" t="s">
        <v>72</v>
      </c>
      <c r="AY103" s="188" t="s">
        <v>184</v>
      </c>
    </row>
    <row r="104" spans="1:65" s="10" customFormat="1">
      <c r="B104" s="178"/>
      <c r="C104" s="179"/>
      <c r="D104" s="173" t="s">
        <v>190</v>
      </c>
      <c r="E104" s="180" t="s">
        <v>19</v>
      </c>
      <c r="F104" s="181" t="s">
        <v>363</v>
      </c>
      <c r="G104" s="179"/>
      <c r="H104" s="182">
        <v>43.2</v>
      </c>
      <c r="I104" s="183"/>
      <c r="J104" s="179"/>
      <c r="K104" s="179"/>
      <c r="L104" s="184"/>
      <c r="M104" s="185"/>
      <c r="N104" s="186"/>
      <c r="O104" s="186"/>
      <c r="P104" s="186"/>
      <c r="Q104" s="186"/>
      <c r="R104" s="186"/>
      <c r="S104" s="186"/>
      <c r="T104" s="187"/>
      <c r="AT104" s="188" t="s">
        <v>190</v>
      </c>
      <c r="AU104" s="188" t="s">
        <v>72</v>
      </c>
      <c r="AV104" s="10" t="s">
        <v>81</v>
      </c>
      <c r="AW104" s="10" t="s">
        <v>33</v>
      </c>
      <c r="AX104" s="10" t="s">
        <v>72</v>
      </c>
      <c r="AY104" s="188" t="s">
        <v>184</v>
      </c>
    </row>
    <row r="105" spans="1:65" s="11" customFormat="1">
      <c r="B105" s="189"/>
      <c r="C105" s="190"/>
      <c r="D105" s="173" t="s">
        <v>190</v>
      </c>
      <c r="E105" s="191" t="s">
        <v>19</v>
      </c>
      <c r="F105" s="192" t="s">
        <v>193</v>
      </c>
      <c r="G105" s="190"/>
      <c r="H105" s="193">
        <v>101.2</v>
      </c>
      <c r="I105" s="194"/>
      <c r="J105" s="190"/>
      <c r="K105" s="190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190</v>
      </c>
      <c r="AU105" s="199" t="s">
        <v>72</v>
      </c>
      <c r="AV105" s="11" t="s">
        <v>183</v>
      </c>
      <c r="AW105" s="11" t="s">
        <v>33</v>
      </c>
      <c r="AX105" s="11" t="s">
        <v>79</v>
      </c>
      <c r="AY105" s="199" t="s">
        <v>184</v>
      </c>
    </row>
    <row r="106" spans="1:65" s="2" customFormat="1" ht="21.75" customHeight="1">
      <c r="A106" s="31"/>
      <c r="B106" s="32"/>
      <c r="C106" s="160" t="s">
        <v>222</v>
      </c>
      <c r="D106" s="160" t="s">
        <v>178</v>
      </c>
      <c r="E106" s="161" t="s">
        <v>364</v>
      </c>
      <c r="F106" s="162" t="s">
        <v>365</v>
      </c>
      <c r="G106" s="163" t="s">
        <v>196</v>
      </c>
      <c r="H106" s="164">
        <v>58</v>
      </c>
      <c r="I106" s="165"/>
      <c r="J106" s="166">
        <f>ROUND(I106*H106,2)</f>
        <v>0</v>
      </c>
      <c r="K106" s="162" t="s">
        <v>182</v>
      </c>
      <c r="L106" s="36"/>
      <c r="M106" s="167" t="s">
        <v>19</v>
      </c>
      <c r="N106" s="168" t="s">
        <v>43</v>
      </c>
      <c r="O106" s="61"/>
      <c r="P106" s="169">
        <f>O106*H106</f>
        <v>0</v>
      </c>
      <c r="Q106" s="169">
        <v>0</v>
      </c>
      <c r="R106" s="169">
        <f>Q106*H106</f>
        <v>0</v>
      </c>
      <c r="S106" s="169">
        <v>0</v>
      </c>
      <c r="T106" s="170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1" t="s">
        <v>183</v>
      </c>
      <c r="AT106" s="171" t="s">
        <v>178</v>
      </c>
      <c r="AU106" s="171" t="s">
        <v>72</v>
      </c>
      <c r="AY106" s="14" t="s">
        <v>184</v>
      </c>
      <c r="BE106" s="172">
        <f>IF(N106="základní",J106,0)</f>
        <v>0</v>
      </c>
      <c r="BF106" s="172">
        <f>IF(N106="snížená",J106,0)</f>
        <v>0</v>
      </c>
      <c r="BG106" s="172">
        <f>IF(N106="zákl. přenesená",J106,0)</f>
        <v>0</v>
      </c>
      <c r="BH106" s="172">
        <f>IF(N106="sníž. přenesená",J106,0)</f>
        <v>0</v>
      </c>
      <c r="BI106" s="172">
        <f>IF(N106="nulová",J106,0)</f>
        <v>0</v>
      </c>
      <c r="BJ106" s="14" t="s">
        <v>79</v>
      </c>
      <c r="BK106" s="172">
        <f>ROUND(I106*H106,2)</f>
        <v>0</v>
      </c>
      <c r="BL106" s="14" t="s">
        <v>183</v>
      </c>
      <c r="BM106" s="171" t="s">
        <v>366</v>
      </c>
    </row>
    <row r="107" spans="1:65" s="2" customFormat="1" ht="29.25">
      <c r="A107" s="31"/>
      <c r="B107" s="32"/>
      <c r="C107" s="33"/>
      <c r="D107" s="173" t="s">
        <v>186</v>
      </c>
      <c r="E107" s="33"/>
      <c r="F107" s="174" t="s">
        <v>367</v>
      </c>
      <c r="G107" s="33"/>
      <c r="H107" s="33"/>
      <c r="I107" s="112"/>
      <c r="J107" s="33"/>
      <c r="K107" s="33"/>
      <c r="L107" s="36"/>
      <c r="M107" s="175"/>
      <c r="N107" s="176"/>
      <c r="O107" s="61"/>
      <c r="P107" s="61"/>
      <c r="Q107" s="61"/>
      <c r="R107" s="61"/>
      <c r="S107" s="61"/>
      <c r="T107" s="62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4" t="s">
        <v>186</v>
      </c>
      <c r="AU107" s="14" t="s">
        <v>72</v>
      </c>
    </row>
    <row r="108" spans="1:65" s="2" customFormat="1" ht="39">
      <c r="A108" s="31"/>
      <c r="B108" s="32"/>
      <c r="C108" s="33"/>
      <c r="D108" s="173" t="s">
        <v>188</v>
      </c>
      <c r="E108" s="33"/>
      <c r="F108" s="177" t="s">
        <v>212</v>
      </c>
      <c r="G108" s="33"/>
      <c r="H108" s="33"/>
      <c r="I108" s="112"/>
      <c r="J108" s="33"/>
      <c r="K108" s="33"/>
      <c r="L108" s="36"/>
      <c r="M108" s="175"/>
      <c r="N108" s="176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188</v>
      </c>
      <c r="AU108" s="14" t="s">
        <v>72</v>
      </c>
    </row>
    <row r="109" spans="1:65" s="2" customFormat="1" ht="21.75" customHeight="1">
      <c r="A109" s="31"/>
      <c r="B109" s="32"/>
      <c r="C109" s="160" t="s">
        <v>229</v>
      </c>
      <c r="D109" s="160" t="s">
        <v>178</v>
      </c>
      <c r="E109" s="161" t="s">
        <v>208</v>
      </c>
      <c r="F109" s="162" t="s">
        <v>209</v>
      </c>
      <c r="G109" s="163" t="s">
        <v>196</v>
      </c>
      <c r="H109" s="164">
        <v>43.2</v>
      </c>
      <c r="I109" s="165"/>
      <c r="J109" s="166">
        <f>ROUND(I109*H109,2)</f>
        <v>0</v>
      </c>
      <c r="K109" s="162" t="s">
        <v>182</v>
      </c>
      <c r="L109" s="36"/>
      <c r="M109" s="167" t="s">
        <v>19</v>
      </c>
      <c r="N109" s="168" t="s">
        <v>43</v>
      </c>
      <c r="O109" s="61"/>
      <c r="P109" s="169">
        <f>O109*H109</f>
        <v>0</v>
      </c>
      <c r="Q109" s="169">
        <v>0</v>
      </c>
      <c r="R109" s="169">
        <f>Q109*H109</f>
        <v>0</v>
      </c>
      <c r="S109" s="169">
        <v>0</v>
      </c>
      <c r="T109" s="170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1" t="s">
        <v>183</v>
      </c>
      <c r="AT109" s="171" t="s">
        <v>178</v>
      </c>
      <c r="AU109" s="171" t="s">
        <v>72</v>
      </c>
      <c r="AY109" s="14" t="s">
        <v>184</v>
      </c>
      <c r="BE109" s="172">
        <f>IF(N109="základní",J109,0)</f>
        <v>0</v>
      </c>
      <c r="BF109" s="172">
        <f>IF(N109="snížená",J109,0)</f>
        <v>0</v>
      </c>
      <c r="BG109" s="172">
        <f>IF(N109="zákl. přenesená",J109,0)</f>
        <v>0</v>
      </c>
      <c r="BH109" s="172">
        <f>IF(N109="sníž. přenesená",J109,0)</f>
        <v>0</v>
      </c>
      <c r="BI109" s="172">
        <f>IF(N109="nulová",J109,0)</f>
        <v>0</v>
      </c>
      <c r="BJ109" s="14" t="s">
        <v>79</v>
      </c>
      <c r="BK109" s="172">
        <f>ROUND(I109*H109,2)</f>
        <v>0</v>
      </c>
      <c r="BL109" s="14" t="s">
        <v>183</v>
      </c>
      <c r="BM109" s="171" t="s">
        <v>368</v>
      </c>
    </row>
    <row r="110" spans="1:65" s="2" customFormat="1" ht="19.5">
      <c r="A110" s="31"/>
      <c r="B110" s="32"/>
      <c r="C110" s="33"/>
      <c r="D110" s="173" t="s">
        <v>186</v>
      </c>
      <c r="E110" s="33"/>
      <c r="F110" s="174" t="s">
        <v>211</v>
      </c>
      <c r="G110" s="33"/>
      <c r="H110" s="33"/>
      <c r="I110" s="112"/>
      <c r="J110" s="33"/>
      <c r="K110" s="33"/>
      <c r="L110" s="36"/>
      <c r="M110" s="175"/>
      <c r="N110" s="176"/>
      <c r="O110" s="61"/>
      <c r="P110" s="61"/>
      <c r="Q110" s="61"/>
      <c r="R110" s="61"/>
      <c r="S110" s="61"/>
      <c r="T110" s="62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4" t="s">
        <v>186</v>
      </c>
      <c r="AU110" s="14" t="s">
        <v>72</v>
      </c>
    </row>
    <row r="111" spans="1:65" s="2" customFormat="1" ht="39">
      <c r="A111" s="31"/>
      <c r="B111" s="32"/>
      <c r="C111" s="33"/>
      <c r="D111" s="173" t="s">
        <v>188</v>
      </c>
      <c r="E111" s="33"/>
      <c r="F111" s="177" t="s">
        <v>212</v>
      </c>
      <c r="G111" s="33"/>
      <c r="H111" s="33"/>
      <c r="I111" s="112"/>
      <c r="J111" s="33"/>
      <c r="K111" s="33"/>
      <c r="L111" s="36"/>
      <c r="M111" s="175"/>
      <c r="N111" s="176"/>
      <c r="O111" s="61"/>
      <c r="P111" s="61"/>
      <c r="Q111" s="61"/>
      <c r="R111" s="61"/>
      <c r="S111" s="61"/>
      <c r="T111" s="62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4" t="s">
        <v>188</v>
      </c>
      <c r="AU111" s="14" t="s">
        <v>72</v>
      </c>
    </row>
    <row r="112" spans="1:65" s="2" customFormat="1" ht="21.75" customHeight="1">
      <c r="A112" s="31"/>
      <c r="B112" s="32"/>
      <c r="C112" s="200" t="s">
        <v>219</v>
      </c>
      <c r="D112" s="200" t="s">
        <v>215</v>
      </c>
      <c r="E112" s="201" t="s">
        <v>216</v>
      </c>
      <c r="F112" s="202" t="s">
        <v>217</v>
      </c>
      <c r="G112" s="203" t="s">
        <v>218</v>
      </c>
      <c r="H112" s="204">
        <v>131.459</v>
      </c>
      <c r="I112" s="205"/>
      <c r="J112" s="206">
        <f>ROUND(I112*H112,2)</f>
        <v>0</v>
      </c>
      <c r="K112" s="202" t="s">
        <v>182</v>
      </c>
      <c r="L112" s="207"/>
      <c r="M112" s="208" t="s">
        <v>19</v>
      </c>
      <c r="N112" s="209" t="s">
        <v>43</v>
      </c>
      <c r="O112" s="61"/>
      <c r="P112" s="169">
        <f>O112*H112</f>
        <v>0</v>
      </c>
      <c r="Q112" s="169">
        <v>1</v>
      </c>
      <c r="R112" s="169">
        <f>Q112*H112</f>
        <v>131.459</v>
      </c>
      <c r="S112" s="169">
        <v>0</v>
      </c>
      <c r="T112" s="170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71" t="s">
        <v>219</v>
      </c>
      <c r="AT112" s="171" t="s">
        <v>215</v>
      </c>
      <c r="AU112" s="171" t="s">
        <v>72</v>
      </c>
      <c r="AY112" s="14" t="s">
        <v>184</v>
      </c>
      <c r="BE112" s="172">
        <f>IF(N112="základní",J112,0)</f>
        <v>0</v>
      </c>
      <c r="BF112" s="172">
        <f>IF(N112="snížená",J112,0)</f>
        <v>0</v>
      </c>
      <c r="BG112" s="172">
        <f>IF(N112="zákl. přenesená",J112,0)</f>
        <v>0</v>
      </c>
      <c r="BH112" s="172">
        <f>IF(N112="sníž. přenesená",J112,0)</f>
        <v>0</v>
      </c>
      <c r="BI112" s="172">
        <f>IF(N112="nulová",J112,0)</f>
        <v>0</v>
      </c>
      <c r="BJ112" s="14" t="s">
        <v>79</v>
      </c>
      <c r="BK112" s="172">
        <f>ROUND(I112*H112,2)</f>
        <v>0</v>
      </c>
      <c r="BL112" s="14" t="s">
        <v>183</v>
      </c>
      <c r="BM112" s="171" t="s">
        <v>369</v>
      </c>
    </row>
    <row r="113" spans="1:65" s="2" customFormat="1">
      <c r="A113" s="31"/>
      <c r="B113" s="32"/>
      <c r="C113" s="33"/>
      <c r="D113" s="173" t="s">
        <v>186</v>
      </c>
      <c r="E113" s="33"/>
      <c r="F113" s="174" t="s">
        <v>217</v>
      </c>
      <c r="G113" s="33"/>
      <c r="H113" s="33"/>
      <c r="I113" s="112"/>
      <c r="J113" s="33"/>
      <c r="K113" s="33"/>
      <c r="L113" s="36"/>
      <c r="M113" s="175"/>
      <c r="N113" s="176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186</v>
      </c>
      <c r="AU113" s="14" t="s">
        <v>72</v>
      </c>
    </row>
    <row r="114" spans="1:65" s="10" customFormat="1">
      <c r="B114" s="178"/>
      <c r="C114" s="179"/>
      <c r="D114" s="173" t="s">
        <v>190</v>
      </c>
      <c r="E114" s="180" t="s">
        <v>19</v>
      </c>
      <c r="F114" s="181" t="s">
        <v>370</v>
      </c>
      <c r="G114" s="179"/>
      <c r="H114" s="182">
        <v>131.459</v>
      </c>
      <c r="I114" s="183"/>
      <c r="J114" s="179"/>
      <c r="K114" s="179"/>
      <c r="L114" s="184"/>
      <c r="M114" s="185"/>
      <c r="N114" s="186"/>
      <c r="O114" s="186"/>
      <c r="P114" s="186"/>
      <c r="Q114" s="186"/>
      <c r="R114" s="186"/>
      <c r="S114" s="186"/>
      <c r="T114" s="187"/>
      <c r="AT114" s="188" t="s">
        <v>190</v>
      </c>
      <c r="AU114" s="188" t="s">
        <v>72</v>
      </c>
      <c r="AV114" s="10" t="s">
        <v>81</v>
      </c>
      <c r="AW114" s="10" t="s">
        <v>33</v>
      </c>
      <c r="AX114" s="10" t="s">
        <v>79</v>
      </c>
      <c r="AY114" s="188" t="s">
        <v>184</v>
      </c>
    </row>
    <row r="115" spans="1:65" s="2" customFormat="1" ht="21.75" customHeight="1">
      <c r="A115" s="31"/>
      <c r="B115" s="32"/>
      <c r="C115" s="160" t="s">
        <v>241</v>
      </c>
      <c r="D115" s="160" t="s">
        <v>178</v>
      </c>
      <c r="E115" s="161" t="s">
        <v>371</v>
      </c>
      <c r="F115" s="162" t="s">
        <v>372</v>
      </c>
      <c r="G115" s="163" t="s">
        <v>225</v>
      </c>
      <c r="H115" s="164">
        <v>66</v>
      </c>
      <c r="I115" s="165"/>
      <c r="J115" s="166">
        <f>ROUND(I115*H115,2)</f>
        <v>0</v>
      </c>
      <c r="K115" s="162" t="s">
        <v>182</v>
      </c>
      <c r="L115" s="36"/>
      <c r="M115" s="167" t="s">
        <v>19</v>
      </c>
      <c r="N115" s="168" t="s">
        <v>43</v>
      </c>
      <c r="O115" s="61"/>
      <c r="P115" s="169">
        <f>O115*H115</f>
        <v>0</v>
      </c>
      <c r="Q115" s="169">
        <v>0</v>
      </c>
      <c r="R115" s="169">
        <f>Q115*H115</f>
        <v>0</v>
      </c>
      <c r="S115" s="169">
        <v>0</v>
      </c>
      <c r="T115" s="170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71" t="s">
        <v>183</v>
      </c>
      <c r="AT115" s="171" t="s">
        <v>178</v>
      </c>
      <c r="AU115" s="171" t="s">
        <v>72</v>
      </c>
      <c r="AY115" s="14" t="s">
        <v>184</v>
      </c>
      <c r="BE115" s="172">
        <f>IF(N115="základní",J115,0)</f>
        <v>0</v>
      </c>
      <c r="BF115" s="172">
        <f>IF(N115="snížená",J115,0)</f>
        <v>0</v>
      </c>
      <c r="BG115" s="172">
        <f>IF(N115="zákl. přenesená",J115,0)</f>
        <v>0</v>
      </c>
      <c r="BH115" s="172">
        <f>IF(N115="sníž. přenesená",J115,0)</f>
        <v>0</v>
      </c>
      <c r="BI115" s="172">
        <f>IF(N115="nulová",J115,0)</f>
        <v>0</v>
      </c>
      <c r="BJ115" s="14" t="s">
        <v>79</v>
      </c>
      <c r="BK115" s="172">
        <f>ROUND(I115*H115,2)</f>
        <v>0</v>
      </c>
      <c r="BL115" s="14" t="s">
        <v>183</v>
      </c>
      <c r="BM115" s="171" t="s">
        <v>373</v>
      </c>
    </row>
    <row r="116" spans="1:65" s="2" customFormat="1" ht="39">
      <c r="A116" s="31"/>
      <c r="B116" s="32"/>
      <c r="C116" s="33"/>
      <c r="D116" s="173" t="s">
        <v>186</v>
      </c>
      <c r="E116" s="33"/>
      <c r="F116" s="174" t="s">
        <v>374</v>
      </c>
      <c r="G116" s="33"/>
      <c r="H116" s="33"/>
      <c r="I116" s="112"/>
      <c r="J116" s="33"/>
      <c r="K116" s="33"/>
      <c r="L116" s="36"/>
      <c r="M116" s="175"/>
      <c r="N116" s="176"/>
      <c r="O116" s="61"/>
      <c r="P116" s="61"/>
      <c r="Q116" s="61"/>
      <c r="R116" s="61"/>
      <c r="S116" s="61"/>
      <c r="T116" s="62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186</v>
      </c>
      <c r="AU116" s="14" t="s">
        <v>72</v>
      </c>
    </row>
    <row r="117" spans="1:65" s="2" customFormat="1" ht="48.75">
      <c r="A117" s="31"/>
      <c r="B117" s="32"/>
      <c r="C117" s="33"/>
      <c r="D117" s="173" t="s">
        <v>188</v>
      </c>
      <c r="E117" s="33"/>
      <c r="F117" s="177" t="s">
        <v>375</v>
      </c>
      <c r="G117" s="33"/>
      <c r="H117" s="33"/>
      <c r="I117" s="112"/>
      <c r="J117" s="33"/>
      <c r="K117" s="33"/>
      <c r="L117" s="36"/>
      <c r="M117" s="175"/>
      <c r="N117" s="176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188</v>
      </c>
      <c r="AU117" s="14" t="s">
        <v>72</v>
      </c>
    </row>
    <row r="118" spans="1:65" s="2" customFormat="1" ht="21.75" customHeight="1">
      <c r="A118" s="31"/>
      <c r="B118" s="32"/>
      <c r="C118" s="160" t="s">
        <v>247</v>
      </c>
      <c r="D118" s="160" t="s">
        <v>178</v>
      </c>
      <c r="E118" s="161" t="s">
        <v>376</v>
      </c>
      <c r="F118" s="162" t="s">
        <v>377</v>
      </c>
      <c r="G118" s="163" t="s">
        <v>225</v>
      </c>
      <c r="H118" s="164">
        <v>52</v>
      </c>
      <c r="I118" s="165"/>
      <c r="J118" s="166">
        <f>ROUND(I118*H118,2)</f>
        <v>0</v>
      </c>
      <c r="K118" s="162" t="s">
        <v>182</v>
      </c>
      <c r="L118" s="36"/>
      <c r="M118" s="167" t="s">
        <v>19</v>
      </c>
      <c r="N118" s="168" t="s">
        <v>43</v>
      </c>
      <c r="O118" s="61"/>
      <c r="P118" s="169">
        <f>O118*H118</f>
        <v>0</v>
      </c>
      <c r="Q118" s="169">
        <v>0</v>
      </c>
      <c r="R118" s="169">
        <f>Q118*H118</f>
        <v>0</v>
      </c>
      <c r="S118" s="169">
        <v>0</v>
      </c>
      <c r="T118" s="170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1" t="s">
        <v>183</v>
      </c>
      <c r="AT118" s="171" t="s">
        <v>178</v>
      </c>
      <c r="AU118" s="171" t="s">
        <v>72</v>
      </c>
      <c r="AY118" s="14" t="s">
        <v>184</v>
      </c>
      <c r="BE118" s="172">
        <f>IF(N118="základní",J118,0)</f>
        <v>0</v>
      </c>
      <c r="BF118" s="172">
        <f>IF(N118="snížená",J118,0)</f>
        <v>0</v>
      </c>
      <c r="BG118" s="172">
        <f>IF(N118="zákl. přenesená",J118,0)</f>
        <v>0</v>
      </c>
      <c r="BH118" s="172">
        <f>IF(N118="sníž. přenesená",J118,0)</f>
        <v>0</v>
      </c>
      <c r="BI118" s="172">
        <f>IF(N118="nulová",J118,0)</f>
        <v>0</v>
      </c>
      <c r="BJ118" s="14" t="s">
        <v>79</v>
      </c>
      <c r="BK118" s="172">
        <f>ROUND(I118*H118,2)</f>
        <v>0</v>
      </c>
      <c r="BL118" s="14" t="s">
        <v>183</v>
      </c>
      <c r="BM118" s="171" t="s">
        <v>378</v>
      </c>
    </row>
    <row r="119" spans="1:65" s="2" customFormat="1" ht="39">
      <c r="A119" s="31"/>
      <c r="B119" s="32"/>
      <c r="C119" s="33"/>
      <c r="D119" s="173" t="s">
        <v>186</v>
      </c>
      <c r="E119" s="33"/>
      <c r="F119" s="174" t="s">
        <v>379</v>
      </c>
      <c r="G119" s="33"/>
      <c r="H119" s="33"/>
      <c r="I119" s="112"/>
      <c r="J119" s="33"/>
      <c r="K119" s="33"/>
      <c r="L119" s="36"/>
      <c r="M119" s="175"/>
      <c r="N119" s="176"/>
      <c r="O119" s="61"/>
      <c r="P119" s="61"/>
      <c r="Q119" s="61"/>
      <c r="R119" s="61"/>
      <c r="S119" s="61"/>
      <c r="T119" s="6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186</v>
      </c>
      <c r="AU119" s="14" t="s">
        <v>72</v>
      </c>
    </row>
    <row r="120" spans="1:65" s="2" customFormat="1" ht="48.75">
      <c r="A120" s="31"/>
      <c r="B120" s="32"/>
      <c r="C120" s="33"/>
      <c r="D120" s="173" t="s">
        <v>188</v>
      </c>
      <c r="E120" s="33"/>
      <c r="F120" s="177" t="s">
        <v>375</v>
      </c>
      <c r="G120" s="33"/>
      <c r="H120" s="33"/>
      <c r="I120" s="112"/>
      <c r="J120" s="33"/>
      <c r="K120" s="33"/>
      <c r="L120" s="36"/>
      <c r="M120" s="175"/>
      <c r="N120" s="176"/>
      <c r="O120" s="61"/>
      <c r="P120" s="61"/>
      <c r="Q120" s="61"/>
      <c r="R120" s="61"/>
      <c r="S120" s="61"/>
      <c r="T120" s="62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188</v>
      </c>
      <c r="AU120" s="14" t="s">
        <v>72</v>
      </c>
    </row>
    <row r="121" spans="1:65" s="2" customFormat="1" ht="21.75" customHeight="1">
      <c r="A121" s="31"/>
      <c r="B121" s="32"/>
      <c r="C121" s="160" t="s">
        <v>253</v>
      </c>
      <c r="D121" s="160" t="s">
        <v>178</v>
      </c>
      <c r="E121" s="161" t="s">
        <v>380</v>
      </c>
      <c r="F121" s="162" t="s">
        <v>381</v>
      </c>
      <c r="G121" s="163" t="s">
        <v>225</v>
      </c>
      <c r="H121" s="164">
        <v>35</v>
      </c>
      <c r="I121" s="165"/>
      <c r="J121" s="166">
        <f>ROUND(I121*H121,2)</f>
        <v>0</v>
      </c>
      <c r="K121" s="162" t="s">
        <v>182</v>
      </c>
      <c r="L121" s="36"/>
      <c r="M121" s="167" t="s">
        <v>19</v>
      </c>
      <c r="N121" s="168" t="s">
        <v>43</v>
      </c>
      <c r="O121" s="61"/>
      <c r="P121" s="169">
        <f>O121*H121</f>
        <v>0</v>
      </c>
      <c r="Q121" s="169">
        <v>0</v>
      </c>
      <c r="R121" s="169">
        <f>Q121*H121</f>
        <v>0</v>
      </c>
      <c r="S121" s="169">
        <v>0</v>
      </c>
      <c r="T121" s="170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1" t="s">
        <v>183</v>
      </c>
      <c r="AT121" s="171" t="s">
        <v>178</v>
      </c>
      <c r="AU121" s="171" t="s">
        <v>72</v>
      </c>
      <c r="AY121" s="14" t="s">
        <v>184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79</v>
      </c>
      <c r="BK121" s="172">
        <f>ROUND(I121*H121,2)</f>
        <v>0</v>
      </c>
      <c r="BL121" s="14" t="s">
        <v>183</v>
      </c>
      <c r="BM121" s="171" t="s">
        <v>382</v>
      </c>
    </row>
    <row r="122" spans="1:65" s="2" customFormat="1" ht="39">
      <c r="A122" s="31"/>
      <c r="B122" s="32"/>
      <c r="C122" s="33"/>
      <c r="D122" s="173" t="s">
        <v>186</v>
      </c>
      <c r="E122" s="33"/>
      <c r="F122" s="174" t="s">
        <v>383</v>
      </c>
      <c r="G122" s="33"/>
      <c r="H122" s="33"/>
      <c r="I122" s="112"/>
      <c r="J122" s="33"/>
      <c r="K122" s="33"/>
      <c r="L122" s="36"/>
      <c r="M122" s="175"/>
      <c r="N122" s="176"/>
      <c r="O122" s="61"/>
      <c r="P122" s="61"/>
      <c r="Q122" s="61"/>
      <c r="R122" s="61"/>
      <c r="S122" s="61"/>
      <c r="T122" s="62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186</v>
      </c>
      <c r="AU122" s="14" t="s">
        <v>72</v>
      </c>
    </row>
    <row r="123" spans="1:65" s="2" customFormat="1" ht="48.75">
      <c r="A123" s="31"/>
      <c r="B123" s="32"/>
      <c r="C123" s="33"/>
      <c r="D123" s="173" t="s">
        <v>188</v>
      </c>
      <c r="E123" s="33"/>
      <c r="F123" s="177" t="s">
        <v>375</v>
      </c>
      <c r="G123" s="33"/>
      <c r="H123" s="33"/>
      <c r="I123" s="112"/>
      <c r="J123" s="33"/>
      <c r="K123" s="33"/>
      <c r="L123" s="36"/>
      <c r="M123" s="175"/>
      <c r="N123" s="176"/>
      <c r="O123" s="61"/>
      <c r="P123" s="61"/>
      <c r="Q123" s="61"/>
      <c r="R123" s="61"/>
      <c r="S123" s="61"/>
      <c r="T123" s="62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188</v>
      </c>
      <c r="AU123" s="14" t="s">
        <v>72</v>
      </c>
    </row>
    <row r="124" spans="1:65" s="2" customFormat="1" ht="21.75" customHeight="1">
      <c r="A124" s="31"/>
      <c r="B124" s="32"/>
      <c r="C124" s="160" t="s">
        <v>260</v>
      </c>
      <c r="D124" s="160" t="s">
        <v>178</v>
      </c>
      <c r="E124" s="161" t="s">
        <v>384</v>
      </c>
      <c r="F124" s="162" t="s">
        <v>385</v>
      </c>
      <c r="G124" s="163" t="s">
        <v>225</v>
      </c>
      <c r="H124" s="164">
        <v>20</v>
      </c>
      <c r="I124" s="165"/>
      <c r="J124" s="166">
        <f>ROUND(I124*H124,2)</f>
        <v>0</v>
      </c>
      <c r="K124" s="162" t="s">
        <v>182</v>
      </c>
      <c r="L124" s="36"/>
      <c r="M124" s="167" t="s">
        <v>19</v>
      </c>
      <c r="N124" s="168" t="s">
        <v>43</v>
      </c>
      <c r="O124" s="61"/>
      <c r="P124" s="169">
        <f>O124*H124</f>
        <v>0</v>
      </c>
      <c r="Q124" s="169">
        <v>0</v>
      </c>
      <c r="R124" s="169">
        <f>Q124*H124</f>
        <v>0</v>
      </c>
      <c r="S124" s="169">
        <v>0</v>
      </c>
      <c r="T124" s="170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1" t="s">
        <v>183</v>
      </c>
      <c r="AT124" s="171" t="s">
        <v>178</v>
      </c>
      <c r="AU124" s="171" t="s">
        <v>72</v>
      </c>
      <c r="AY124" s="14" t="s">
        <v>184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4" t="s">
        <v>79</v>
      </c>
      <c r="BK124" s="172">
        <f>ROUND(I124*H124,2)</f>
        <v>0</v>
      </c>
      <c r="BL124" s="14" t="s">
        <v>183</v>
      </c>
      <c r="BM124" s="171" t="s">
        <v>386</v>
      </c>
    </row>
    <row r="125" spans="1:65" s="2" customFormat="1" ht="39">
      <c r="A125" s="31"/>
      <c r="B125" s="32"/>
      <c r="C125" s="33"/>
      <c r="D125" s="173" t="s">
        <v>186</v>
      </c>
      <c r="E125" s="33"/>
      <c r="F125" s="174" t="s">
        <v>387</v>
      </c>
      <c r="G125" s="33"/>
      <c r="H125" s="33"/>
      <c r="I125" s="112"/>
      <c r="J125" s="33"/>
      <c r="K125" s="33"/>
      <c r="L125" s="36"/>
      <c r="M125" s="175"/>
      <c r="N125" s="176"/>
      <c r="O125" s="61"/>
      <c r="P125" s="61"/>
      <c r="Q125" s="61"/>
      <c r="R125" s="61"/>
      <c r="S125" s="61"/>
      <c r="T125" s="62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186</v>
      </c>
      <c r="AU125" s="14" t="s">
        <v>72</v>
      </c>
    </row>
    <row r="126" spans="1:65" s="2" customFormat="1" ht="48.75">
      <c r="A126" s="31"/>
      <c r="B126" s="32"/>
      <c r="C126" s="33"/>
      <c r="D126" s="173" t="s">
        <v>188</v>
      </c>
      <c r="E126" s="33"/>
      <c r="F126" s="177" t="s">
        <v>375</v>
      </c>
      <c r="G126" s="33"/>
      <c r="H126" s="33"/>
      <c r="I126" s="112"/>
      <c r="J126" s="33"/>
      <c r="K126" s="33"/>
      <c r="L126" s="36"/>
      <c r="M126" s="175"/>
      <c r="N126" s="176"/>
      <c r="O126" s="61"/>
      <c r="P126" s="61"/>
      <c r="Q126" s="61"/>
      <c r="R126" s="61"/>
      <c r="S126" s="61"/>
      <c r="T126" s="62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188</v>
      </c>
      <c r="AU126" s="14" t="s">
        <v>72</v>
      </c>
    </row>
    <row r="127" spans="1:65" s="2" customFormat="1" ht="21.75" customHeight="1">
      <c r="A127" s="31"/>
      <c r="B127" s="32"/>
      <c r="C127" s="200" t="s">
        <v>267</v>
      </c>
      <c r="D127" s="200" t="s">
        <v>215</v>
      </c>
      <c r="E127" s="201" t="s">
        <v>388</v>
      </c>
      <c r="F127" s="202" t="s">
        <v>389</v>
      </c>
      <c r="G127" s="203" t="s">
        <v>225</v>
      </c>
      <c r="H127" s="204">
        <v>804</v>
      </c>
      <c r="I127" s="205"/>
      <c r="J127" s="206">
        <f>ROUND(I127*H127,2)</f>
        <v>0</v>
      </c>
      <c r="K127" s="202" t="s">
        <v>182</v>
      </c>
      <c r="L127" s="207"/>
      <c r="M127" s="208" t="s">
        <v>19</v>
      </c>
      <c r="N127" s="209" t="s">
        <v>43</v>
      </c>
      <c r="O127" s="61"/>
      <c r="P127" s="169">
        <f>O127*H127</f>
        <v>0</v>
      </c>
      <c r="Q127" s="169">
        <v>5.1999999999999995E-4</v>
      </c>
      <c r="R127" s="169">
        <f>Q127*H127</f>
        <v>0.41807999999999995</v>
      </c>
      <c r="S127" s="169">
        <v>0</v>
      </c>
      <c r="T127" s="170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1" t="s">
        <v>219</v>
      </c>
      <c r="AT127" s="171" t="s">
        <v>215</v>
      </c>
      <c r="AU127" s="171" t="s">
        <v>72</v>
      </c>
      <c r="AY127" s="14" t="s">
        <v>184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79</v>
      </c>
      <c r="BK127" s="172">
        <f>ROUND(I127*H127,2)</f>
        <v>0</v>
      </c>
      <c r="BL127" s="14" t="s">
        <v>183</v>
      </c>
      <c r="BM127" s="171" t="s">
        <v>390</v>
      </c>
    </row>
    <row r="128" spans="1:65" s="2" customFormat="1">
      <c r="A128" s="31"/>
      <c r="B128" s="32"/>
      <c r="C128" s="33"/>
      <c r="D128" s="173" t="s">
        <v>186</v>
      </c>
      <c r="E128" s="33"/>
      <c r="F128" s="174" t="s">
        <v>389</v>
      </c>
      <c r="G128" s="33"/>
      <c r="H128" s="33"/>
      <c r="I128" s="112"/>
      <c r="J128" s="33"/>
      <c r="K128" s="33"/>
      <c r="L128" s="36"/>
      <c r="M128" s="175"/>
      <c r="N128" s="176"/>
      <c r="O128" s="61"/>
      <c r="P128" s="61"/>
      <c r="Q128" s="61"/>
      <c r="R128" s="61"/>
      <c r="S128" s="61"/>
      <c r="T128" s="62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186</v>
      </c>
      <c r="AU128" s="14" t="s">
        <v>72</v>
      </c>
    </row>
    <row r="129" spans="1:65" s="2" customFormat="1" ht="21.75" customHeight="1">
      <c r="A129" s="31"/>
      <c r="B129" s="32"/>
      <c r="C129" s="200" t="s">
        <v>272</v>
      </c>
      <c r="D129" s="200" t="s">
        <v>215</v>
      </c>
      <c r="E129" s="201" t="s">
        <v>391</v>
      </c>
      <c r="F129" s="202" t="s">
        <v>392</v>
      </c>
      <c r="G129" s="203" t="s">
        <v>225</v>
      </c>
      <c r="H129" s="204">
        <v>508</v>
      </c>
      <c r="I129" s="205"/>
      <c r="J129" s="206">
        <f>ROUND(I129*H129,2)</f>
        <v>0</v>
      </c>
      <c r="K129" s="202" t="s">
        <v>182</v>
      </c>
      <c r="L129" s="207"/>
      <c r="M129" s="208" t="s">
        <v>19</v>
      </c>
      <c r="N129" s="209" t="s">
        <v>43</v>
      </c>
      <c r="O129" s="61"/>
      <c r="P129" s="169">
        <f>O129*H129</f>
        <v>0</v>
      </c>
      <c r="Q129" s="169">
        <v>5.6999999999999998E-4</v>
      </c>
      <c r="R129" s="169">
        <f>Q129*H129</f>
        <v>0.28955999999999998</v>
      </c>
      <c r="S129" s="169">
        <v>0</v>
      </c>
      <c r="T129" s="17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1" t="s">
        <v>219</v>
      </c>
      <c r="AT129" s="171" t="s">
        <v>215</v>
      </c>
      <c r="AU129" s="171" t="s">
        <v>72</v>
      </c>
      <c r="AY129" s="14" t="s">
        <v>184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79</v>
      </c>
      <c r="BK129" s="172">
        <f>ROUND(I129*H129,2)</f>
        <v>0</v>
      </c>
      <c r="BL129" s="14" t="s">
        <v>183</v>
      </c>
      <c r="BM129" s="171" t="s">
        <v>393</v>
      </c>
    </row>
    <row r="130" spans="1:65" s="2" customFormat="1">
      <c r="A130" s="31"/>
      <c r="B130" s="32"/>
      <c r="C130" s="33"/>
      <c r="D130" s="173" t="s">
        <v>186</v>
      </c>
      <c r="E130" s="33"/>
      <c r="F130" s="174" t="s">
        <v>392</v>
      </c>
      <c r="G130" s="33"/>
      <c r="H130" s="33"/>
      <c r="I130" s="112"/>
      <c r="J130" s="33"/>
      <c r="K130" s="33"/>
      <c r="L130" s="36"/>
      <c r="M130" s="175"/>
      <c r="N130" s="176"/>
      <c r="O130" s="61"/>
      <c r="P130" s="61"/>
      <c r="Q130" s="61"/>
      <c r="R130" s="61"/>
      <c r="S130" s="61"/>
      <c r="T130" s="62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186</v>
      </c>
      <c r="AU130" s="14" t="s">
        <v>72</v>
      </c>
    </row>
    <row r="131" spans="1:65" s="2" customFormat="1" ht="21.75" customHeight="1">
      <c r="A131" s="31"/>
      <c r="B131" s="32"/>
      <c r="C131" s="200" t="s">
        <v>8</v>
      </c>
      <c r="D131" s="200" t="s">
        <v>215</v>
      </c>
      <c r="E131" s="201" t="s">
        <v>394</v>
      </c>
      <c r="F131" s="202" t="s">
        <v>395</v>
      </c>
      <c r="G131" s="203" t="s">
        <v>225</v>
      </c>
      <c r="H131" s="204">
        <v>212</v>
      </c>
      <c r="I131" s="205"/>
      <c r="J131" s="206">
        <f>ROUND(I131*H131,2)</f>
        <v>0</v>
      </c>
      <c r="K131" s="202" t="s">
        <v>182</v>
      </c>
      <c r="L131" s="207"/>
      <c r="M131" s="208" t="s">
        <v>19</v>
      </c>
      <c r="N131" s="209" t="s">
        <v>43</v>
      </c>
      <c r="O131" s="61"/>
      <c r="P131" s="169">
        <f>O131*H131</f>
        <v>0</v>
      </c>
      <c r="Q131" s="169">
        <v>9.0000000000000006E-5</v>
      </c>
      <c r="R131" s="169">
        <f>Q131*H131</f>
        <v>1.908E-2</v>
      </c>
      <c r="S131" s="169">
        <v>0</v>
      </c>
      <c r="T131" s="170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1" t="s">
        <v>219</v>
      </c>
      <c r="AT131" s="171" t="s">
        <v>215</v>
      </c>
      <c r="AU131" s="171" t="s">
        <v>72</v>
      </c>
      <c r="AY131" s="14" t="s">
        <v>184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79</v>
      </c>
      <c r="BK131" s="172">
        <f>ROUND(I131*H131,2)</f>
        <v>0</v>
      </c>
      <c r="BL131" s="14" t="s">
        <v>183</v>
      </c>
      <c r="BM131" s="171" t="s">
        <v>396</v>
      </c>
    </row>
    <row r="132" spans="1:65" s="2" customFormat="1">
      <c r="A132" s="31"/>
      <c r="B132" s="32"/>
      <c r="C132" s="33"/>
      <c r="D132" s="173" t="s">
        <v>186</v>
      </c>
      <c r="E132" s="33"/>
      <c r="F132" s="174" t="s">
        <v>395</v>
      </c>
      <c r="G132" s="33"/>
      <c r="H132" s="33"/>
      <c r="I132" s="112"/>
      <c r="J132" s="33"/>
      <c r="K132" s="33"/>
      <c r="L132" s="36"/>
      <c r="M132" s="175"/>
      <c r="N132" s="176"/>
      <c r="O132" s="61"/>
      <c r="P132" s="61"/>
      <c r="Q132" s="61"/>
      <c r="R132" s="61"/>
      <c r="S132" s="61"/>
      <c r="T132" s="62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186</v>
      </c>
      <c r="AU132" s="14" t="s">
        <v>72</v>
      </c>
    </row>
    <row r="133" spans="1:65" s="2" customFormat="1" ht="21.75" customHeight="1">
      <c r="A133" s="31"/>
      <c r="B133" s="32"/>
      <c r="C133" s="200" t="s">
        <v>285</v>
      </c>
      <c r="D133" s="200" t="s">
        <v>215</v>
      </c>
      <c r="E133" s="201" t="s">
        <v>397</v>
      </c>
      <c r="F133" s="202" t="s">
        <v>398</v>
      </c>
      <c r="G133" s="203" t="s">
        <v>225</v>
      </c>
      <c r="H133" s="204">
        <v>688</v>
      </c>
      <c r="I133" s="205"/>
      <c r="J133" s="206">
        <f>ROUND(I133*H133,2)</f>
        <v>0</v>
      </c>
      <c r="K133" s="202" t="s">
        <v>182</v>
      </c>
      <c r="L133" s="207"/>
      <c r="M133" s="208" t="s">
        <v>19</v>
      </c>
      <c r="N133" s="209" t="s">
        <v>43</v>
      </c>
      <c r="O133" s="61"/>
      <c r="P133" s="169">
        <f>O133*H133</f>
        <v>0</v>
      </c>
      <c r="Q133" s="169">
        <v>1.23E-3</v>
      </c>
      <c r="R133" s="169">
        <f>Q133*H133</f>
        <v>0.84623999999999999</v>
      </c>
      <c r="S133" s="169">
        <v>0</v>
      </c>
      <c r="T133" s="17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1" t="s">
        <v>219</v>
      </c>
      <c r="AT133" s="171" t="s">
        <v>215</v>
      </c>
      <c r="AU133" s="171" t="s">
        <v>72</v>
      </c>
      <c r="AY133" s="14" t="s">
        <v>184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79</v>
      </c>
      <c r="BK133" s="172">
        <f>ROUND(I133*H133,2)</f>
        <v>0</v>
      </c>
      <c r="BL133" s="14" t="s">
        <v>183</v>
      </c>
      <c r="BM133" s="171" t="s">
        <v>399</v>
      </c>
    </row>
    <row r="134" spans="1:65" s="2" customFormat="1">
      <c r="A134" s="31"/>
      <c r="B134" s="32"/>
      <c r="C134" s="33"/>
      <c r="D134" s="173" t="s">
        <v>186</v>
      </c>
      <c r="E134" s="33"/>
      <c r="F134" s="174" t="s">
        <v>398</v>
      </c>
      <c r="G134" s="33"/>
      <c r="H134" s="33"/>
      <c r="I134" s="112"/>
      <c r="J134" s="33"/>
      <c r="K134" s="33"/>
      <c r="L134" s="36"/>
      <c r="M134" s="175"/>
      <c r="N134" s="176"/>
      <c r="O134" s="61"/>
      <c r="P134" s="61"/>
      <c r="Q134" s="61"/>
      <c r="R134" s="61"/>
      <c r="S134" s="61"/>
      <c r="T134" s="62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186</v>
      </c>
      <c r="AU134" s="14" t="s">
        <v>72</v>
      </c>
    </row>
    <row r="135" spans="1:65" s="10" customFormat="1">
      <c r="B135" s="178"/>
      <c r="C135" s="179"/>
      <c r="D135" s="173" t="s">
        <v>190</v>
      </c>
      <c r="E135" s="180" t="s">
        <v>19</v>
      </c>
      <c r="F135" s="181" t="s">
        <v>400</v>
      </c>
      <c r="G135" s="179"/>
      <c r="H135" s="182">
        <v>688</v>
      </c>
      <c r="I135" s="183"/>
      <c r="J135" s="179"/>
      <c r="K135" s="179"/>
      <c r="L135" s="184"/>
      <c r="M135" s="185"/>
      <c r="N135" s="186"/>
      <c r="O135" s="186"/>
      <c r="P135" s="186"/>
      <c r="Q135" s="186"/>
      <c r="R135" s="186"/>
      <c r="S135" s="186"/>
      <c r="T135" s="187"/>
      <c r="AT135" s="188" t="s">
        <v>190</v>
      </c>
      <c r="AU135" s="188" t="s">
        <v>72</v>
      </c>
      <c r="AV135" s="10" t="s">
        <v>81</v>
      </c>
      <c r="AW135" s="10" t="s">
        <v>33</v>
      </c>
      <c r="AX135" s="10" t="s">
        <v>79</v>
      </c>
      <c r="AY135" s="188" t="s">
        <v>184</v>
      </c>
    </row>
    <row r="136" spans="1:65" s="2" customFormat="1" ht="21.75" customHeight="1">
      <c r="A136" s="31"/>
      <c r="B136" s="32"/>
      <c r="C136" s="160" t="s">
        <v>293</v>
      </c>
      <c r="D136" s="160" t="s">
        <v>178</v>
      </c>
      <c r="E136" s="161" t="s">
        <v>401</v>
      </c>
      <c r="F136" s="162" t="s">
        <v>402</v>
      </c>
      <c r="G136" s="163" t="s">
        <v>225</v>
      </c>
      <c r="H136" s="164">
        <v>111</v>
      </c>
      <c r="I136" s="165"/>
      <c r="J136" s="166">
        <f>ROUND(I136*H136,2)</f>
        <v>0</v>
      </c>
      <c r="K136" s="162" t="s">
        <v>182</v>
      </c>
      <c r="L136" s="36"/>
      <c r="M136" s="167" t="s">
        <v>19</v>
      </c>
      <c r="N136" s="168" t="s">
        <v>43</v>
      </c>
      <c r="O136" s="61"/>
      <c r="P136" s="169">
        <f>O136*H136</f>
        <v>0</v>
      </c>
      <c r="Q136" s="169">
        <v>0</v>
      </c>
      <c r="R136" s="169">
        <f>Q136*H136</f>
        <v>0</v>
      </c>
      <c r="S136" s="169">
        <v>0</v>
      </c>
      <c r="T136" s="17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1" t="s">
        <v>183</v>
      </c>
      <c r="AT136" s="171" t="s">
        <v>178</v>
      </c>
      <c r="AU136" s="171" t="s">
        <v>72</v>
      </c>
      <c r="AY136" s="14" t="s">
        <v>184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79</v>
      </c>
      <c r="BK136" s="172">
        <f>ROUND(I136*H136,2)</f>
        <v>0</v>
      </c>
      <c r="BL136" s="14" t="s">
        <v>183</v>
      </c>
      <c r="BM136" s="171" t="s">
        <v>403</v>
      </c>
    </row>
    <row r="137" spans="1:65" s="2" customFormat="1" ht="19.5">
      <c r="A137" s="31"/>
      <c r="B137" s="32"/>
      <c r="C137" s="33"/>
      <c r="D137" s="173" t="s">
        <v>186</v>
      </c>
      <c r="E137" s="33"/>
      <c r="F137" s="174" t="s">
        <v>404</v>
      </c>
      <c r="G137" s="33"/>
      <c r="H137" s="33"/>
      <c r="I137" s="112"/>
      <c r="J137" s="33"/>
      <c r="K137" s="33"/>
      <c r="L137" s="36"/>
      <c r="M137" s="175"/>
      <c r="N137" s="176"/>
      <c r="O137" s="61"/>
      <c r="P137" s="61"/>
      <c r="Q137" s="61"/>
      <c r="R137" s="61"/>
      <c r="S137" s="61"/>
      <c r="T137" s="62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186</v>
      </c>
      <c r="AU137" s="14" t="s">
        <v>72</v>
      </c>
    </row>
    <row r="138" spans="1:65" s="2" customFormat="1" ht="29.25">
      <c r="A138" s="31"/>
      <c r="B138" s="32"/>
      <c r="C138" s="33"/>
      <c r="D138" s="173" t="s">
        <v>188</v>
      </c>
      <c r="E138" s="33"/>
      <c r="F138" s="177" t="s">
        <v>405</v>
      </c>
      <c r="G138" s="33"/>
      <c r="H138" s="33"/>
      <c r="I138" s="112"/>
      <c r="J138" s="33"/>
      <c r="K138" s="33"/>
      <c r="L138" s="36"/>
      <c r="M138" s="175"/>
      <c r="N138" s="176"/>
      <c r="O138" s="61"/>
      <c r="P138" s="61"/>
      <c r="Q138" s="61"/>
      <c r="R138" s="61"/>
      <c r="S138" s="61"/>
      <c r="T138" s="62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188</v>
      </c>
      <c r="AU138" s="14" t="s">
        <v>72</v>
      </c>
    </row>
    <row r="139" spans="1:65" s="2" customFormat="1" ht="21.75" customHeight="1">
      <c r="A139" s="31"/>
      <c r="B139" s="32"/>
      <c r="C139" s="200" t="s">
        <v>300</v>
      </c>
      <c r="D139" s="200" t="s">
        <v>215</v>
      </c>
      <c r="E139" s="201" t="s">
        <v>406</v>
      </c>
      <c r="F139" s="202" t="s">
        <v>407</v>
      </c>
      <c r="G139" s="203" t="s">
        <v>181</v>
      </c>
      <c r="H139" s="204">
        <v>27.75</v>
      </c>
      <c r="I139" s="205"/>
      <c r="J139" s="206">
        <f>ROUND(I139*H139,2)</f>
        <v>0</v>
      </c>
      <c r="K139" s="202" t="s">
        <v>182</v>
      </c>
      <c r="L139" s="207"/>
      <c r="M139" s="208" t="s">
        <v>19</v>
      </c>
      <c r="N139" s="209" t="s">
        <v>43</v>
      </c>
      <c r="O139" s="61"/>
      <c r="P139" s="169">
        <f>O139*H139</f>
        <v>0</v>
      </c>
      <c r="Q139" s="169">
        <v>1E-3</v>
      </c>
      <c r="R139" s="169">
        <f>Q139*H139</f>
        <v>2.775E-2</v>
      </c>
      <c r="S139" s="169">
        <v>0</v>
      </c>
      <c r="T139" s="170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1" t="s">
        <v>219</v>
      </c>
      <c r="AT139" s="171" t="s">
        <v>215</v>
      </c>
      <c r="AU139" s="171" t="s">
        <v>72</v>
      </c>
      <c r="AY139" s="14" t="s">
        <v>184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79</v>
      </c>
      <c r="BK139" s="172">
        <f>ROUND(I139*H139,2)</f>
        <v>0</v>
      </c>
      <c r="BL139" s="14" t="s">
        <v>183</v>
      </c>
      <c r="BM139" s="171" t="s">
        <v>408</v>
      </c>
    </row>
    <row r="140" spans="1:65" s="2" customFormat="1">
      <c r="A140" s="31"/>
      <c r="B140" s="32"/>
      <c r="C140" s="33"/>
      <c r="D140" s="173" t="s">
        <v>186</v>
      </c>
      <c r="E140" s="33"/>
      <c r="F140" s="174" t="s">
        <v>407</v>
      </c>
      <c r="G140" s="33"/>
      <c r="H140" s="33"/>
      <c r="I140" s="112"/>
      <c r="J140" s="33"/>
      <c r="K140" s="33"/>
      <c r="L140" s="36"/>
      <c r="M140" s="175"/>
      <c r="N140" s="176"/>
      <c r="O140" s="61"/>
      <c r="P140" s="61"/>
      <c r="Q140" s="61"/>
      <c r="R140" s="61"/>
      <c r="S140" s="61"/>
      <c r="T140" s="62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186</v>
      </c>
      <c r="AU140" s="14" t="s">
        <v>72</v>
      </c>
    </row>
    <row r="141" spans="1:65" s="10" customFormat="1">
      <c r="B141" s="178"/>
      <c r="C141" s="179"/>
      <c r="D141" s="173" t="s">
        <v>190</v>
      </c>
      <c r="E141" s="180" t="s">
        <v>19</v>
      </c>
      <c r="F141" s="181" t="s">
        <v>409</v>
      </c>
      <c r="G141" s="179"/>
      <c r="H141" s="182">
        <v>27.75</v>
      </c>
      <c r="I141" s="183"/>
      <c r="J141" s="179"/>
      <c r="K141" s="179"/>
      <c r="L141" s="184"/>
      <c r="M141" s="185"/>
      <c r="N141" s="186"/>
      <c r="O141" s="186"/>
      <c r="P141" s="186"/>
      <c r="Q141" s="186"/>
      <c r="R141" s="186"/>
      <c r="S141" s="186"/>
      <c r="T141" s="187"/>
      <c r="AT141" s="188" t="s">
        <v>190</v>
      </c>
      <c r="AU141" s="188" t="s">
        <v>72</v>
      </c>
      <c r="AV141" s="10" t="s">
        <v>81</v>
      </c>
      <c r="AW141" s="10" t="s">
        <v>33</v>
      </c>
      <c r="AX141" s="10" t="s">
        <v>79</v>
      </c>
      <c r="AY141" s="188" t="s">
        <v>184</v>
      </c>
    </row>
    <row r="142" spans="1:65" s="2" customFormat="1" ht="21.75" customHeight="1">
      <c r="A142" s="31"/>
      <c r="B142" s="32"/>
      <c r="C142" s="200" t="s">
        <v>306</v>
      </c>
      <c r="D142" s="200" t="s">
        <v>215</v>
      </c>
      <c r="E142" s="201" t="s">
        <v>230</v>
      </c>
      <c r="F142" s="202" t="s">
        <v>231</v>
      </c>
      <c r="G142" s="203" t="s">
        <v>225</v>
      </c>
      <c r="H142" s="204">
        <v>344</v>
      </c>
      <c r="I142" s="205"/>
      <c r="J142" s="206">
        <f>ROUND(I142*H142,2)</f>
        <v>0</v>
      </c>
      <c r="K142" s="202" t="s">
        <v>182</v>
      </c>
      <c r="L142" s="207"/>
      <c r="M142" s="208" t="s">
        <v>19</v>
      </c>
      <c r="N142" s="209" t="s">
        <v>43</v>
      </c>
      <c r="O142" s="61"/>
      <c r="P142" s="169">
        <f>O142*H142</f>
        <v>0</v>
      </c>
      <c r="Q142" s="169">
        <v>1.8000000000000001E-4</v>
      </c>
      <c r="R142" s="169">
        <f>Q142*H142</f>
        <v>6.1920000000000003E-2</v>
      </c>
      <c r="S142" s="169">
        <v>0</v>
      </c>
      <c r="T142" s="17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1" t="s">
        <v>410</v>
      </c>
      <c r="AT142" s="171" t="s">
        <v>215</v>
      </c>
      <c r="AU142" s="171" t="s">
        <v>72</v>
      </c>
      <c r="AY142" s="14" t="s">
        <v>184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79</v>
      </c>
      <c r="BK142" s="172">
        <f>ROUND(I142*H142,2)</f>
        <v>0</v>
      </c>
      <c r="BL142" s="14" t="s">
        <v>410</v>
      </c>
      <c r="BM142" s="171" t="s">
        <v>411</v>
      </c>
    </row>
    <row r="143" spans="1:65" s="2" customFormat="1">
      <c r="A143" s="31"/>
      <c r="B143" s="32"/>
      <c r="C143" s="33"/>
      <c r="D143" s="173" t="s">
        <v>186</v>
      </c>
      <c r="E143" s="33"/>
      <c r="F143" s="174" t="s">
        <v>231</v>
      </c>
      <c r="G143" s="33"/>
      <c r="H143" s="33"/>
      <c r="I143" s="112"/>
      <c r="J143" s="33"/>
      <c r="K143" s="33"/>
      <c r="L143" s="36"/>
      <c r="M143" s="175"/>
      <c r="N143" s="176"/>
      <c r="O143" s="61"/>
      <c r="P143" s="61"/>
      <c r="Q143" s="61"/>
      <c r="R143" s="61"/>
      <c r="S143" s="61"/>
      <c r="T143" s="62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186</v>
      </c>
      <c r="AU143" s="14" t="s">
        <v>72</v>
      </c>
    </row>
    <row r="144" spans="1:65" s="10" customFormat="1">
      <c r="B144" s="178"/>
      <c r="C144" s="179"/>
      <c r="D144" s="173" t="s">
        <v>190</v>
      </c>
      <c r="E144" s="180" t="s">
        <v>19</v>
      </c>
      <c r="F144" s="181" t="s">
        <v>412</v>
      </c>
      <c r="G144" s="179"/>
      <c r="H144" s="182">
        <v>344</v>
      </c>
      <c r="I144" s="183"/>
      <c r="J144" s="179"/>
      <c r="K144" s="179"/>
      <c r="L144" s="184"/>
      <c r="M144" s="185"/>
      <c r="N144" s="186"/>
      <c r="O144" s="186"/>
      <c r="P144" s="186"/>
      <c r="Q144" s="186"/>
      <c r="R144" s="186"/>
      <c r="S144" s="186"/>
      <c r="T144" s="187"/>
      <c r="AT144" s="188" t="s">
        <v>190</v>
      </c>
      <c r="AU144" s="188" t="s">
        <v>72</v>
      </c>
      <c r="AV144" s="10" t="s">
        <v>81</v>
      </c>
      <c r="AW144" s="10" t="s">
        <v>33</v>
      </c>
      <c r="AX144" s="10" t="s">
        <v>79</v>
      </c>
      <c r="AY144" s="188" t="s">
        <v>184</v>
      </c>
    </row>
    <row r="145" spans="1:65" s="2" customFormat="1" ht="21.75" customHeight="1">
      <c r="A145" s="31"/>
      <c r="B145" s="32"/>
      <c r="C145" s="200" t="s">
        <v>313</v>
      </c>
      <c r="D145" s="200" t="s">
        <v>215</v>
      </c>
      <c r="E145" s="201" t="s">
        <v>413</v>
      </c>
      <c r="F145" s="202" t="s">
        <v>414</v>
      </c>
      <c r="G145" s="203" t="s">
        <v>225</v>
      </c>
      <c r="H145" s="204">
        <v>1312</v>
      </c>
      <c r="I145" s="205"/>
      <c r="J145" s="206">
        <f>ROUND(I145*H145,2)</f>
        <v>0</v>
      </c>
      <c r="K145" s="202" t="s">
        <v>182</v>
      </c>
      <c r="L145" s="207"/>
      <c r="M145" s="208" t="s">
        <v>19</v>
      </c>
      <c r="N145" s="209" t="s">
        <v>43</v>
      </c>
      <c r="O145" s="61"/>
      <c r="P145" s="169">
        <f>O145*H145</f>
        <v>0</v>
      </c>
      <c r="Q145" s="169">
        <v>9.0000000000000006E-5</v>
      </c>
      <c r="R145" s="169">
        <f>Q145*H145</f>
        <v>0.11808</v>
      </c>
      <c r="S145" s="169">
        <v>0</v>
      </c>
      <c r="T145" s="17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1" t="s">
        <v>410</v>
      </c>
      <c r="AT145" s="171" t="s">
        <v>215</v>
      </c>
      <c r="AU145" s="171" t="s">
        <v>72</v>
      </c>
      <c r="AY145" s="14" t="s">
        <v>184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4" t="s">
        <v>79</v>
      </c>
      <c r="BK145" s="172">
        <f>ROUND(I145*H145,2)</f>
        <v>0</v>
      </c>
      <c r="BL145" s="14" t="s">
        <v>410</v>
      </c>
      <c r="BM145" s="171" t="s">
        <v>415</v>
      </c>
    </row>
    <row r="146" spans="1:65" s="2" customFormat="1">
      <c r="A146" s="31"/>
      <c r="B146" s="32"/>
      <c r="C146" s="33"/>
      <c r="D146" s="173" t="s">
        <v>186</v>
      </c>
      <c r="E146" s="33"/>
      <c r="F146" s="174" t="s">
        <v>414</v>
      </c>
      <c r="G146" s="33"/>
      <c r="H146" s="33"/>
      <c r="I146" s="112"/>
      <c r="J146" s="33"/>
      <c r="K146" s="33"/>
      <c r="L146" s="36"/>
      <c r="M146" s="175"/>
      <c r="N146" s="176"/>
      <c r="O146" s="61"/>
      <c r="P146" s="61"/>
      <c r="Q146" s="61"/>
      <c r="R146" s="61"/>
      <c r="S146" s="61"/>
      <c r="T146" s="62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186</v>
      </c>
      <c r="AU146" s="14" t="s">
        <v>72</v>
      </c>
    </row>
    <row r="147" spans="1:65" s="10" customFormat="1">
      <c r="B147" s="178"/>
      <c r="C147" s="179"/>
      <c r="D147" s="173" t="s">
        <v>190</v>
      </c>
      <c r="E147" s="180" t="s">
        <v>19</v>
      </c>
      <c r="F147" s="181" t="s">
        <v>416</v>
      </c>
      <c r="G147" s="179"/>
      <c r="H147" s="182">
        <v>1312</v>
      </c>
      <c r="I147" s="183"/>
      <c r="J147" s="179"/>
      <c r="K147" s="179"/>
      <c r="L147" s="184"/>
      <c r="M147" s="185"/>
      <c r="N147" s="186"/>
      <c r="O147" s="186"/>
      <c r="P147" s="186"/>
      <c r="Q147" s="186"/>
      <c r="R147" s="186"/>
      <c r="S147" s="186"/>
      <c r="T147" s="187"/>
      <c r="AT147" s="188" t="s">
        <v>190</v>
      </c>
      <c r="AU147" s="188" t="s">
        <v>72</v>
      </c>
      <c r="AV147" s="10" t="s">
        <v>81</v>
      </c>
      <c r="AW147" s="10" t="s">
        <v>33</v>
      </c>
      <c r="AX147" s="10" t="s">
        <v>79</v>
      </c>
      <c r="AY147" s="188" t="s">
        <v>184</v>
      </c>
    </row>
    <row r="148" spans="1:65" s="2" customFormat="1" ht="21.75" customHeight="1">
      <c r="A148" s="31"/>
      <c r="B148" s="32"/>
      <c r="C148" s="160" t="s">
        <v>7</v>
      </c>
      <c r="D148" s="160" t="s">
        <v>178</v>
      </c>
      <c r="E148" s="161" t="s">
        <v>417</v>
      </c>
      <c r="F148" s="162" t="s">
        <v>418</v>
      </c>
      <c r="G148" s="163" t="s">
        <v>204</v>
      </c>
      <c r="H148" s="164">
        <v>0.06</v>
      </c>
      <c r="I148" s="165"/>
      <c r="J148" s="166">
        <f>ROUND(I148*H148,2)</f>
        <v>0</v>
      </c>
      <c r="K148" s="162" t="s">
        <v>182</v>
      </c>
      <c r="L148" s="36"/>
      <c r="M148" s="167" t="s">
        <v>19</v>
      </c>
      <c r="N148" s="168" t="s">
        <v>43</v>
      </c>
      <c r="O148" s="61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1" t="s">
        <v>183</v>
      </c>
      <c r="AT148" s="171" t="s">
        <v>178</v>
      </c>
      <c r="AU148" s="171" t="s">
        <v>72</v>
      </c>
      <c r="AY148" s="14" t="s">
        <v>184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79</v>
      </c>
      <c r="BK148" s="172">
        <f>ROUND(I148*H148,2)</f>
        <v>0</v>
      </c>
      <c r="BL148" s="14" t="s">
        <v>183</v>
      </c>
      <c r="BM148" s="171" t="s">
        <v>419</v>
      </c>
    </row>
    <row r="149" spans="1:65" s="2" customFormat="1" ht="39">
      <c r="A149" s="31"/>
      <c r="B149" s="32"/>
      <c r="C149" s="33"/>
      <c r="D149" s="173" t="s">
        <v>186</v>
      </c>
      <c r="E149" s="33"/>
      <c r="F149" s="174" t="s">
        <v>420</v>
      </c>
      <c r="G149" s="33"/>
      <c r="H149" s="33"/>
      <c r="I149" s="112"/>
      <c r="J149" s="33"/>
      <c r="K149" s="33"/>
      <c r="L149" s="36"/>
      <c r="M149" s="175"/>
      <c r="N149" s="176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186</v>
      </c>
      <c r="AU149" s="14" t="s">
        <v>72</v>
      </c>
    </row>
    <row r="150" spans="1:65" s="2" customFormat="1" ht="48.75">
      <c r="A150" s="31"/>
      <c r="B150" s="32"/>
      <c r="C150" s="33"/>
      <c r="D150" s="173" t="s">
        <v>188</v>
      </c>
      <c r="E150" s="33"/>
      <c r="F150" s="177" t="s">
        <v>421</v>
      </c>
      <c r="G150" s="33"/>
      <c r="H150" s="33"/>
      <c r="I150" s="112"/>
      <c r="J150" s="33"/>
      <c r="K150" s="33"/>
      <c r="L150" s="36"/>
      <c r="M150" s="175"/>
      <c r="N150" s="176"/>
      <c r="O150" s="61"/>
      <c r="P150" s="61"/>
      <c r="Q150" s="61"/>
      <c r="R150" s="61"/>
      <c r="S150" s="61"/>
      <c r="T150" s="62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188</v>
      </c>
      <c r="AU150" s="14" t="s">
        <v>72</v>
      </c>
    </row>
    <row r="151" spans="1:65" s="2" customFormat="1" ht="21.75" customHeight="1">
      <c r="A151" s="31"/>
      <c r="B151" s="32"/>
      <c r="C151" s="160" t="s">
        <v>325</v>
      </c>
      <c r="D151" s="160" t="s">
        <v>178</v>
      </c>
      <c r="E151" s="161" t="s">
        <v>422</v>
      </c>
      <c r="F151" s="162" t="s">
        <v>423</v>
      </c>
      <c r="G151" s="163" t="s">
        <v>236</v>
      </c>
      <c r="H151" s="164">
        <v>81.323999999999998</v>
      </c>
      <c r="I151" s="165"/>
      <c r="J151" s="166">
        <f>ROUND(I151*H151,2)</f>
        <v>0</v>
      </c>
      <c r="K151" s="162" t="s">
        <v>182</v>
      </c>
      <c r="L151" s="36"/>
      <c r="M151" s="167" t="s">
        <v>19</v>
      </c>
      <c r="N151" s="168" t="s">
        <v>43</v>
      </c>
      <c r="O151" s="61"/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1" t="s">
        <v>183</v>
      </c>
      <c r="AT151" s="171" t="s">
        <v>178</v>
      </c>
      <c r="AU151" s="171" t="s">
        <v>72</v>
      </c>
      <c r="AY151" s="14" t="s">
        <v>184</v>
      </c>
      <c r="BE151" s="172">
        <f>IF(N151="základní",J151,0)</f>
        <v>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4" t="s">
        <v>79</v>
      </c>
      <c r="BK151" s="172">
        <f>ROUND(I151*H151,2)</f>
        <v>0</v>
      </c>
      <c r="BL151" s="14" t="s">
        <v>183</v>
      </c>
      <c r="BM151" s="171" t="s">
        <v>424</v>
      </c>
    </row>
    <row r="152" spans="1:65" s="2" customFormat="1" ht="39">
      <c r="A152" s="31"/>
      <c r="B152" s="32"/>
      <c r="C152" s="33"/>
      <c r="D152" s="173" t="s">
        <v>186</v>
      </c>
      <c r="E152" s="33"/>
      <c r="F152" s="174" t="s">
        <v>425</v>
      </c>
      <c r="G152" s="33"/>
      <c r="H152" s="33"/>
      <c r="I152" s="112"/>
      <c r="J152" s="33"/>
      <c r="K152" s="33"/>
      <c r="L152" s="36"/>
      <c r="M152" s="175"/>
      <c r="N152" s="176"/>
      <c r="O152" s="61"/>
      <c r="P152" s="61"/>
      <c r="Q152" s="61"/>
      <c r="R152" s="61"/>
      <c r="S152" s="61"/>
      <c r="T152" s="62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186</v>
      </c>
      <c r="AU152" s="14" t="s">
        <v>72</v>
      </c>
    </row>
    <row r="153" spans="1:65" s="2" customFormat="1" ht="48.75">
      <c r="A153" s="31"/>
      <c r="B153" s="32"/>
      <c r="C153" s="33"/>
      <c r="D153" s="173" t="s">
        <v>188</v>
      </c>
      <c r="E153" s="33"/>
      <c r="F153" s="177" t="s">
        <v>421</v>
      </c>
      <c r="G153" s="33"/>
      <c r="H153" s="33"/>
      <c r="I153" s="112"/>
      <c r="J153" s="33"/>
      <c r="K153" s="33"/>
      <c r="L153" s="36"/>
      <c r="M153" s="175"/>
      <c r="N153" s="176"/>
      <c r="O153" s="61"/>
      <c r="P153" s="61"/>
      <c r="Q153" s="61"/>
      <c r="R153" s="61"/>
      <c r="S153" s="61"/>
      <c r="T153" s="62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188</v>
      </c>
      <c r="AU153" s="14" t="s">
        <v>72</v>
      </c>
    </row>
    <row r="154" spans="1:65" s="2" customFormat="1" ht="21.75" customHeight="1">
      <c r="A154" s="31"/>
      <c r="B154" s="32"/>
      <c r="C154" s="160" t="s">
        <v>426</v>
      </c>
      <c r="D154" s="160" t="s">
        <v>178</v>
      </c>
      <c r="E154" s="161" t="s">
        <v>427</v>
      </c>
      <c r="F154" s="162" t="s">
        <v>428</v>
      </c>
      <c r="G154" s="163" t="s">
        <v>429</v>
      </c>
      <c r="H154" s="164">
        <v>2</v>
      </c>
      <c r="I154" s="165"/>
      <c r="J154" s="166">
        <f>ROUND(I154*H154,2)</f>
        <v>0</v>
      </c>
      <c r="K154" s="162" t="s">
        <v>182</v>
      </c>
      <c r="L154" s="36"/>
      <c r="M154" s="167" t="s">
        <v>19</v>
      </c>
      <c r="N154" s="168" t="s">
        <v>43</v>
      </c>
      <c r="O154" s="61"/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1" t="s">
        <v>183</v>
      </c>
      <c r="AT154" s="171" t="s">
        <v>178</v>
      </c>
      <c r="AU154" s="171" t="s">
        <v>72</v>
      </c>
      <c r="AY154" s="14" t="s">
        <v>184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4" t="s">
        <v>79</v>
      </c>
      <c r="BK154" s="172">
        <f>ROUND(I154*H154,2)</f>
        <v>0</v>
      </c>
      <c r="BL154" s="14" t="s">
        <v>183</v>
      </c>
      <c r="BM154" s="171" t="s">
        <v>430</v>
      </c>
    </row>
    <row r="155" spans="1:65" s="2" customFormat="1" ht="19.5">
      <c r="A155" s="31"/>
      <c r="B155" s="32"/>
      <c r="C155" s="33"/>
      <c r="D155" s="173" t="s">
        <v>186</v>
      </c>
      <c r="E155" s="33"/>
      <c r="F155" s="174" t="s">
        <v>431</v>
      </c>
      <c r="G155" s="33"/>
      <c r="H155" s="33"/>
      <c r="I155" s="112"/>
      <c r="J155" s="33"/>
      <c r="K155" s="33"/>
      <c r="L155" s="36"/>
      <c r="M155" s="175"/>
      <c r="N155" s="176"/>
      <c r="O155" s="61"/>
      <c r="P155" s="61"/>
      <c r="Q155" s="61"/>
      <c r="R155" s="61"/>
      <c r="S155" s="61"/>
      <c r="T155" s="62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186</v>
      </c>
      <c r="AU155" s="14" t="s">
        <v>72</v>
      </c>
    </row>
    <row r="156" spans="1:65" s="2" customFormat="1" ht="29.25">
      <c r="A156" s="31"/>
      <c r="B156" s="32"/>
      <c r="C156" s="33"/>
      <c r="D156" s="173" t="s">
        <v>188</v>
      </c>
      <c r="E156" s="33"/>
      <c r="F156" s="177" t="s">
        <v>432</v>
      </c>
      <c r="G156" s="33"/>
      <c r="H156" s="33"/>
      <c r="I156" s="112"/>
      <c r="J156" s="33"/>
      <c r="K156" s="33"/>
      <c r="L156" s="36"/>
      <c r="M156" s="175"/>
      <c r="N156" s="176"/>
      <c r="O156" s="61"/>
      <c r="P156" s="61"/>
      <c r="Q156" s="61"/>
      <c r="R156" s="61"/>
      <c r="S156" s="61"/>
      <c r="T156" s="62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188</v>
      </c>
      <c r="AU156" s="14" t="s">
        <v>72</v>
      </c>
    </row>
    <row r="157" spans="1:65" s="2" customFormat="1" ht="21.75" customHeight="1">
      <c r="A157" s="31"/>
      <c r="B157" s="32"/>
      <c r="C157" s="200" t="s">
        <v>433</v>
      </c>
      <c r="D157" s="200" t="s">
        <v>215</v>
      </c>
      <c r="E157" s="201" t="s">
        <v>434</v>
      </c>
      <c r="F157" s="202" t="s">
        <v>435</v>
      </c>
      <c r="G157" s="203" t="s">
        <v>225</v>
      </c>
      <c r="H157" s="204">
        <v>2</v>
      </c>
      <c r="I157" s="205"/>
      <c r="J157" s="206">
        <f>ROUND(I157*H157,2)</f>
        <v>0</v>
      </c>
      <c r="K157" s="202" t="s">
        <v>182</v>
      </c>
      <c r="L157" s="207"/>
      <c r="M157" s="208" t="s">
        <v>19</v>
      </c>
      <c r="N157" s="209" t="s">
        <v>43</v>
      </c>
      <c r="O157" s="61"/>
      <c r="P157" s="169">
        <f>O157*H157</f>
        <v>0</v>
      </c>
      <c r="Q157" s="169">
        <v>2.7220000000000001E-2</v>
      </c>
      <c r="R157" s="169">
        <f>Q157*H157</f>
        <v>5.4440000000000002E-2</v>
      </c>
      <c r="S157" s="169">
        <v>0</v>
      </c>
      <c r="T157" s="170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1" t="s">
        <v>219</v>
      </c>
      <c r="AT157" s="171" t="s">
        <v>215</v>
      </c>
      <c r="AU157" s="171" t="s">
        <v>72</v>
      </c>
      <c r="AY157" s="14" t="s">
        <v>184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4" t="s">
        <v>79</v>
      </c>
      <c r="BK157" s="172">
        <f>ROUND(I157*H157,2)</f>
        <v>0</v>
      </c>
      <c r="BL157" s="14" t="s">
        <v>183</v>
      </c>
      <c r="BM157" s="171" t="s">
        <v>436</v>
      </c>
    </row>
    <row r="158" spans="1:65" s="2" customFormat="1">
      <c r="A158" s="31"/>
      <c r="B158" s="32"/>
      <c r="C158" s="33"/>
      <c r="D158" s="173" t="s">
        <v>186</v>
      </c>
      <c r="E158" s="33"/>
      <c r="F158" s="174" t="s">
        <v>435</v>
      </c>
      <c r="G158" s="33"/>
      <c r="H158" s="33"/>
      <c r="I158" s="112"/>
      <c r="J158" s="33"/>
      <c r="K158" s="33"/>
      <c r="L158" s="36"/>
      <c r="M158" s="175"/>
      <c r="N158" s="176"/>
      <c r="O158" s="61"/>
      <c r="P158" s="61"/>
      <c r="Q158" s="61"/>
      <c r="R158" s="61"/>
      <c r="S158" s="61"/>
      <c r="T158" s="62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186</v>
      </c>
      <c r="AU158" s="14" t="s">
        <v>72</v>
      </c>
    </row>
    <row r="159" spans="1:65" s="2" customFormat="1" ht="21.75" customHeight="1">
      <c r="A159" s="31"/>
      <c r="B159" s="32"/>
      <c r="C159" s="160" t="s">
        <v>437</v>
      </c>
      <c r="D159" s="160" t="s">
        <v>178</v>
      </c>
      <c r="E159" s="161" t="s">
        <v>438</v>
      </c>
      <c r="F159" s="162" t="s">
        <v>439</v>
      </c>
      <c r="G159" s="163" t="s">
        <v>440</v>
      </c>
      <c r="H159" s="164">
        <v>2</v>
      </c>
      <c r="I159" s="165"/>
      <c r="J159" s="166">
        <f>ROUND(I159*H159,2)</f>
        <v>0</v>
      </c>
      <c r="K159" s="162" t="s">
        <v>182</v>
      </c>
      <c r="L159" s="36"/>
      <c r="M159" s="167" t="s">
        <v>19</v>
      </c>
      <c r="N159" s="168" t="s">
        <v>43</v>
      </c>
      <c r="O159" s="61"/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1" t="s">
        <v>183</v>
      </c>
      <c r="AT159" s="171" t="s">
        <v>178</v>
      </c>
      <c r="AU159" s="171" t="s">
        <v>72</v>
      </c>
      <c r="AY159" s="14" t="s">
        <v>184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4" t="s">
        <v>79</v>
      </c>
      <c r="BK159" s="172">
        <f>ROUND(I159*H159,2)</f>
        <v>0</v>
      </c>
      <c r="BL159" s="14" t="s">
        <v>183</v>
      </c>
      <c r="BM159" s="171" t="s">
        <v>441</v>
      </c>
    </row>
    <row r="160" spans="1:65" s="2" customFormat="1" ht="29.25">
      <c r="A160" s="31"/>
      <c r="B160" s="32"/>
      <c r="C160" s="33"/>
      <c r="D160" s="173" t="s">
        <v>186</v>
      </c>
      <c r="E160" s="33"/>
      <c r="F160" s="174" t="s">
        <v>442</v>
      </c>
      <c r="G160" s="33"/>
      <c r="H160" s="33"/>
      <c r="I160" s="112"/>
      <c r="J160" s="33"/>
      <c r="K160" s="33"/>
      <c r="L160" s="36"/>
      <c r="M160" s="175"/>
      <c r="N160" s="176"/>
      <c r="O160" s="61"/>
      <c r="P160" s="61"/>
      <c r="Q160" s="61"/>
      <c r="R160" s="61"/>
      <c r="S160" s="61"/>
      <c r="T160" s="62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186</v>
      </c>
      <c r="AU160" s="14" t="s">
        <v>72</v>
      </c>
    </row>
    <row r="161" spans="1:65" s="2" customFormat="1" ht="39">
      <c r="A161" s="31"/>
      <c r="B161" s="32"/>
      <c r="C161" s="33"/>
      <c r="D161" s="173" t="s">
        <v>188</v>
      </c>
      <c r="E161" s="33"/>
      <c r="F161" s="177" t="s">
        <v>443</v>
      </c>
      <c r="G161" s="33"/>
      <c r="H161" s="33"/>
      <c r="I161" s="112"/>
      <c r="J161" s="33"/>
      <c r="K161" s="33"/>
      <c r="L161" s="36"/>
      <c r="M161" s="175"/>
      <c r="N161" s="176"/>
      <c r="O161" s="61"/>
      <c r="P161" s="61"/>
      <c r="Q161" s="61"/>
      <c r="R161" s="61"/>
      <c r="S161" s="61"/>
      <c r="T161" s="62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188</v>
      </c>
      <c r="AU161" s="14" t="s">
        <v>72</v>
      </c>
    </row>
    <row r="162" spans="1:65" s="2" customFormat="1" ht="21.75" customHeight="1">
      <c r="A162" s="31"/>
      <c r="B162" s="32"/>
      <c r="C162" s="200" t="s">
        <v>444</v>
      </c>
      <c r="D162" s="200" t="s">
        <v>215</v>
      </c>
      <c r="E162" s="201" t="s">
        <v>445</v>
      </c>
      <c r="F162" s="202" t="s">
        <v>446</v>
      </c>
      <c r="G162" s="203" t="s">
        <v>225</v>
      </c>
      <c r="H162" s="204">
        <v>2</v>
      </c>
      <c r="I162" s="205"/>
      <c r="J162" s="206">
        <f>ROUND(I162*H162,2)</f>
        <v>0</v>
      </c>
      <c r="K162" s="202" t="s">
        <v>182</v>
      </c>
      <c r="L162" s="207"/>
      <c r="M162" s="208" t="s">
        <v>19</v>
      </c>
      <c r="N162" s="209" t="s">
        <v>43</v>
      </c>
      <c r="O162" s="61"/>
      <c r="P162" s="169">
        <f>O162*H162</f>
        <v>0</v>
      </c>
      <c r="Q162" s="169">
        <v>0</v>
      </c>
      <c r="R162" s="169">
        <f>Q162*H162</f>
        <v>0</v>
      </c>
      <c r="S162" s="169">
        <v>0</v>
      </c>
      <c r="T162" s="17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1" t="s">
        <v>219</v>
      </c>
      <c r="AT162" s="171" t="s">
        <v>215</v>
      </c>
      <c r="AU162" s="171" t="s">
        <v>72</v>
      </c>
      <c r="AY162" s="14" t="s">
        <v>184</v>
      </c>
      <c r="BE162" s="172">
        <f>IF(N162="základní",J162,0)</f>
        <v>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4" t="s">
        <v>79</v>
      </c>
      <c r="BK162" s="172">
        <f>ROUND(I162*H162,2)</f>
        <v>0</v>
      </c>
      <c r="BL162" s="14" t="s">
        <v>183</v>
      </c>
      <c r="BM162" s="171" t="s">
        <v>447</v>
      </c>
    </row>
    <row r="163" spans="1:65" s="2" customFormat="1">
      <c r="A163" s="31"/>
      <c r="B163" s="32"/>
      <c r="C163" s="33"/>
      <c r="D163" s="173" t="s">
        <v>186</v>
      </c>
      <c r="E163" s="33"/>
      <c r="F163" s="174" t="s">
        <v>446</v>
      </c>
      <c r="G163" s="33"/>
      <c r="H163" s="33"/>
      <c r="I163" s="112"/>
      <c r="J163" s="33"/>
      <c r="K163" s="33"/>
      <c r="L163" s="36"/>
      <c r="M163" s="175"/>
      <c r="N163" s="176"/>
      <c r="O163" s="61"/>
      <c r="P163" s="61"/>
      <c r="Q163" s="61"/>
      <c r="R163" s="61"/>
      <c r="S163" s="61"/>
      <c r="T163" s="62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186</v>
      </c>
      <c r="AU163" s="14" t="s">
        <v>72</v>
      </c>
    </row>
    <row r="164" spans="1:65" s="2" customFormat="1" ht="21.75" customHeight="1">
      <c r="A164" s="31"/>
      <c r="B164" s="32"/>
      <c r="C164" s="160" t="s">
        <v>448</v>
      </c>
      <c r="D164" s="160" t="s">
        <v>178</v>
      </c>
      <c r="E164" s="161" t="s">
        <v>449</v>
      </c>
      <c r="F164" s="162" t="s">
        <v>450</v>
      </c>
      <c r="G164" s="163" t="s">
        <v>236</v>
      </c>
      <c r="H164" s="164">
        <v>6.8</v>
      </c>
      <c r="I164" s="165"/>
      <c r="J164" s="166">
        <f>ROUND(I164*H164,2)</f>
        <v>0</v>
      </c>
      <c r="K164" s="162" t="s">
        <v>182</v>
      </c>
      <c r="L164" s="36"/>
      <c r="M164" s="167" t="s">
        <v>19</v>
      </c>
      <c r="N164" s="168" t="s">
        <v>43</v>
      </c>
      <c r="O164" s="61"/>
      <c r="P164" s="169">
        <f>O164*H164</f>
        <v>0</v>
      </c>
      <c r="Q164" s="169">
        <v>0</v>
      </c>
      <c r="R164" s="169">
        <f>Q164*H164</f>
        <v>0</v>
      </c>
      <c r="S164" s="169">
        <v>0</v>
      </c>
      <c r="T164" s="170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1" t="s">
        <v>183</v>
      </c>
      <c r="AT164" s="171" t="s">
        <v>178</v>
      </c>
      <c r="AU164" s="171" t="s">
        <v>72</v>
      </c>
      <c r="AY164" s="14" t="s">
        <v>184</v>
      </c>
      <c r="BE164" s="172">
        <f>IF(N164="základní",J164,0)</f>
        <v>0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4" t="s">
        <v>79</v>
      </c>
      <c r="BK164" s="172">
        <f>ROUND(I164*H164,2)</f>
        <v>0</v>
      </c>
      <c r="BL164" s="14" t="s">
        <v>183</v>
      </c>
      <c r="BM164" s="171" t="s">
        <v>451</v>
      </c>
    </row>
    <row r="165" spans="1:65" s="2" customFormat="1" ht="19.5">
      <c r="A165" s="31"/>
      <c r="B165" s="32"/>
      <c r="C165" s="33"/>
      <c r="D165" s="173" t="s">
        <v>186</v>
      </c>
      <c r="E165" s="33"/>
      <c r="F165" s="174" t="s">
        <v>452</v>
      </c>
      <c r="G165" s="33"/>
      <c r="H165" s="33"/>
      <c r="I165" s="112"/>
      <c r="J165" s="33"/>
      <c r="K165" s="33"/>
      <c r="L165" s="36"/>
      <c r="M165" s="175"/>
      <c r="N165" s="176"/>
      <c r="O165" s="61"/>
      <c r="P165" s="61"/>
      <c r="Q165" s="61"/>
      <c r="R165" s="61"/>
      <c r="S165" s="61"/>
      <c r="T165" s="62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186</v>
      </c>
      <c r="AU165" s="14" t="s">
        <v>72</v>
      </c>
    </row>
    <row r="166" spans="1:65" s="2" customFormat="1" ht="29.25">
      <c r="A166" s="31"/>
      <c r="B166" s="32"/>
      <c r="C166" s="33"/>
      <c r="D166" s="173" t="s">
        <v>188</v>
      </c>
      <c r="E166" s="33"/>
      <c r="F166" s="177" t="s">
        <v>453</v>
      </c>
      <c r="G166" s="33"/>
      <c r="H166" s="33"/>
      <c r="I166" s="112"/>
      <c r="J166" s="33"/>
      <c r="K166" s="33"/>
      <c r="L166" s="36"/>
      <c r="M166" s="175"/>
      <c r="N166" s="176"/>
      <c r="O166" s="61"/>
      <c r="P166" s="61"/>
      <c r="Q166" s="61"/>
      <c r="R166" s="61"/>
      <c r="S166" s="61"/>
      <c r="T166" s="62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188</v>
      </c>
      <c r="AU166" s="14" t="s">
        <v>72</v>
      </c>
    </row>
    <row r="167" spans="1:65" s="2" customFormat="1" ht="21.75" customHeight="1">
      <c r="A167" s="31"/>
      <c r="B167" s="32"/>
      <c r="C167" s="160" t="s">
        <v>454</v>
      </c>
      <c r="D167" s="160" t="s">
        <v>178</v>
      </c>
      <c r="E167" s="161" t="s">
        <v>455</v>
      </c>
      <c r="F167" s="162" t="s">
        <v>456</v>
      </c>
      <c r="G167" s="163" t="s">
        <v>225</v>
      </c>
      <c r="H167" s="164">
        <v>2</v>
      </c>
      <c r="I167" s="165"/>
      <c r="J167" s="166">
        <f>ROUND(I167*H167,2)</f>
        <v>0</v>
      </c>
      <c r="K167" s="162" t="s">
        <v>182</v>
      </c>
      <c r="L167" s="36"/>
      <c r="M167" s="167" t="s">
        <v>19</v>
      </c>
      <c r="N167" s="168" t="s">
        <v>43</v>
      </c>
      <c r="O167" s="61"/>
      <c r="P167" s="169">
        <f>O167*H167</f>
        <v>0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1" t="s">
        <v>183</v>
      </c>
      <c r="AT167" s="171" t="s">
        <v>178</v>
      </c>
      <c r="AU167" s="171" t="s">
        <v>72</v>
      </c>
      <c r="AY167" s="14" t="s">
        <v>184</v>
      </c>
      <c r="BE167" s="172">
        <f>IF(N167="základní",J167,0)</f>
        <v>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4" t="s">
        <v>79</v>
      </c>
      <c r="BK167" s="172">
        <f>ROUND(I167*H167,2)</f>
        <v>0</v>
      </c>
      <c r="BL167" s="14" t="s">
        <v>183</v>
      </c>
      <c r="BM167" s="171" t="s">
        <v>457</v>
      </c>
    </row>
    <row r="168" spans="1:65" s="2" customFormat="1" ht="29.25">
      <c r="A168" s="31"/>
      <c r="B168" s="32"/>
      <c r="C168" s="33"/>
      <c r="D168" s="173" t="s">
        <v>186</v>
      </c>
      <c r="E168" s="33"/>
      <c r="F168" s="174" t="s">
        <v>458</v>
      </c>
      <c r="G168" s="33"/>
      <c r="H168" s="33"/>
      <c r="I168" s="112"/>
      <c r="J168" s="33"/>
      <c r="K168" s="33"/>
      <c r="L168" s="36"/>
      <c r="M168" s="175"/>
      <c r="N168" s="176"/>
      <c r="O168" s="61"/>
      <c r="P168" s="61"/>
      <c r="Q168" s="61"/>
      <c r="R168" s="61"/>
      <c r="S168" s="61"/>
      <c r="T168" s="62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186</v>
      </c>
      <c r="AU168" s="14" t="s">
        <v>72</v>
      </c>
    </row>
    <row r="169" spans="1:65" s="2" customFormat="1" ht="29.25">
      <c r="A169" s="31"/>
      <c r="B169" s="32"/>
      <c r="C169" s="33"/>
      <c r="D169" s="173" t="s">
        <v>188</v>
      </c>
      <c r="E169" s="33"/>
      <c r="F169" s="177" t="s">
        <v>459</v>
      </c>
      <c r="G169" s="33"/>
      <c r="H169" s="33"/>
      <c r="I169" s="112"/>
      <c r="J169" s="33"/>
      <c r="K169" s="33"/>
      <c r="L169" s="36"/>
      <c r="M169" s="175"/>
      <c r="N169" s="176"/>
      <c r="O169" s="61"/>
      <c r="P169" s="61"/>
      <c r="Q169" s="61"/>
      <c r="R169" s="61"/>
      <c r="S169" s="61"/>
      <c r="T169" s="62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188</v>
      </c>
      <c r="AU169" s="14" t="s">
        <v>72</v>
      </c>
    </row>
    <row r="170" spans="1:65" s="2" customFormat="1" ht="21.75" customHeight="1">
      <c r="A170" s="31"/>
      <c r="B170" s="32"/>
      <c r="C170" s="160" t="s">
        <v>460</v>
      </c>
      <c r="D170" s="160" t="s">
        <v>178</v>
      </c>
      <c r="E170" s="161" t="s">
        <v>286</v>
      </c>
      <c r="F170" s="162" t="s">
        <v>287</v>
      </c>
      <c r="G170" s="163" t="s">
        <v>218</v>
      </c>
      <c r="H170" s="164">
        <v>14.295</v>
      </c>
      <c r="I170" s="165"/>
      <c r="J170" s="166">
        <f>ROUND(I170*H170,2)</f>
        <v>0</v>
      </c>
      <c r="K170" s="162" t="s">
        <v>182</v>
      </c>
      <c r="L170" s="36"/>
      <c r="M170" s="167" t="s">
        <v>19</v>
      </c>
      <c r="N170" s="168" t="s">
        <v>43</v>
      </c>
      <c r="O170" s="61"/>
      <c r="P170" s="169">
        <f>O170*H170</f>
        <v>0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1" t="s">
        <v>288</v>
      </c>
      <c r="AT170" s="171" t="s">
        <v>178</v>
      </c>
      <c r="AU170" s="171" t="s">
        <v>72</v>
      </c>
      <c r="AY170" s="14" t="s">
        <v>184</v>
      </c>
      <c r="BE170" s="172">
        <f>IF(N170="základní",J170,0)</f>
        <v>0</v>
      </c>
      <c r="BF170" s="172">
        <f>IF(N170="snížená",J170,0)</f>
        <v>0</v>
      </c>
      <c r="BG170" s="172">
        <f>IF(N170="zákl. přenesená",J170,0)</f>
        <v>0</v>
      </c>
      <c r="BH170" s="172">
        <f>IF(N170="sníž. přenesená",J170,0)</f>
        <v>0</v>
      </c>
      <c r="BI170" s="172">
        <f>IF(N170="nulová",J170,0)</f>
        <v>0</v>
      </c>
      <c r="BJ170" s="14" t="s">
        <v>79</v>
      </c>
      <c r="BK170" s="172">
        <f>ROUND(I170*H170,2)</f>
        <v>0</v>
      </c>
      <c r="BL170" s="14" t="s">
        <v>288</v>
      </c>
      <c r="BM170" s="171" t="s">
        <v>461</v>
      </c>
    </row>
    <row r="171" spans="1:65" s="2" customFormat="1" ht="29.25">
      <c r="A171" s="31"/>
      <c r="B171" s="32"/>
      <c r="C171" s="33"/>
      <c r="D171" s="173" t="s">
        <v>186</v>
      </c>
      <c r="E171" s="33"/>
      <c r="F171" s="174" t="s">
        <v>290</v>
      </c>
      <c r="G171" s="33"/>
      <c r="H171" s="33"/>
      <c r="I171" s="112"/>
      <c r="J171" s="33"/>
      <c r="K171" s="33"/>
      <c r="L171" s="36"/>
      <c r="M171" s="175"/>
      <c r="N171" s="176"/>
      <c r="O171" s="61"/>
      <c r="P171" s="61"/>
      <c r="Q171" s="61"/>
      <c r="R171" s="61"/>
      <c r="S171" s="61"/>
      <c r="T171" s="62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186</v>
      </c>
      <c r="AU171" s="14" t="s">
        <v>72</v>
      </c>
    </row>
    <row r="172" spans="1:65" s="2" customFormat="1" ht="39">
      <c r="A172" s="31"/>
      <c r="B172" s="32"/>
      <c r="C172" s="33"/>
      <c r="D172" s="173" t="s">
        <v>188</v>
      </c>
      <c r="E172" s="33"/>
      <c r="F172" s="177" t="s">
        <v>291</v>
      </c>
      <c r="G172" s="33"/>
      <c r="H172" s="33"/>
      <c r="I172" s="112"/>
      <c r="J172" s="33"/>
      <c r="K172" s="33"/>
      <c r="L172" s="36"/>
      <c r="M172" s="175"/>
      <c r="N172" s="176"/>
      <c r="O172" s="61"/>
      <c r="P172" s="61"/>
      <c r="Q172" s="61"/>
      <c r="R172" s="61"/>
      <c r="S172" s="61"/>
      <c r="T172" s="62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188</v>
      </c>
      <c r="AU172" s="14" t="s">
        <v>72</v>
      </c>
    </row>
    <row r="173" spans="1:65" s="10" customFormat="1">
      <c r="B173" s="178"/>
      <c r="C173" s="179"/>
      <c r="D173" s="173" t="s">
        <v>190</v>
      </c>
      <c r="E173" s="180" t="s">
        <v>19</v>
      </c>
      <c r="F173" s="181" t="s">
        <v>462</v>
      </c>
      <c r="G173" s="179"/>
      <c r="H173" s="182">
        <v>14.295</v>
      </c>
      <c r="I173" s="183"/>
      <c r="J173" s="179"/>
      <c r="K173" s="179"/>
      <c r="L173" s="184"/>
      <c r="M173" s="185"/>
      <c r="N173" s="186"/>
      <c r="O173" s="186"/>
      <c r="P173" s="186"/>
      <c r="Q173" s="186"/>
      <c r="R173" s="186"/>
      <c r="S173" s="186"/>
      <c r="T173" s="187"/>
      <c r="AT173" s="188" t="s">
        <v>190</v>
      </c>
      <c r="AU173" s="188" t="s">
        <v>72</v>
      </c>
      <c r="AV173" s="10" t="s">
        <v>81</v>
      </c>
      <c r="AW173" s="10" t="s">
        <v>33</v>
      </c>
      <c r="AX173" s="10" t="s">
        <v>79</v>
      </c>
      <c r="AY173" s="188" t="s">
        <v>184</v>
      </c>
    </row>
    <row r="174" spans="1:65" s="2" customFormat="1" ht="21.75" customHeight="1">
      <c r="A174" s="31"/>
      <c r="B174" s="32"/>
      <c r="C174" s="160" t="s">
        <v>463</v>
      </c>
      <c r="D174" s="160" t="s">
        <v>178</v>
      </c>
      <c r="E174" s="161" t="s">
        <v>307</v>
      </c>
      <c r="F174" s="162" t="s">
        <v>308</v>
      </c>
      <c r="G174" s="163" t="s">
        <v>218</v>
      </c>
      <c r="H174" s="164">
        <v>206.46</v>
      </c>
      <c r="I174" s="165"/>
      <c r="J174" s="166">
        <f>ROUND(I174*H174,2)</f>
        <v>0</v>
      </c>
      <c r="K174" s="162" t="s">
        <v>182</v>
      </c>
      <c r="L174" s="36"/>
      <c r="M174" s="167" t="s">
        <v>19</v>
      </c>
      <c r="N174" s="168" t="s">
        <v>43</v>
      </c>
      <c r="O174" s="61"/>
      <c r="P174" s="169">
        <f>O174*H174</f>
        <v>0</v>
      </c>
      <c r="Q174" s="169">
        <v>0</v>
      </c>
      <c r="R174" s="169">
        <f>Q174*H174</f>
        <v>0</v>
      </c>
      <c r="S174" s="169">
        <v>0</v>
      </c>
      <c r="T174" s="17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71" t="s">
        <v>288</v>
      </c>
      <c r="AT174" s="171" t="s">
        <v>178</v>
      </c>
      <c r="AU174" s="171" t="s">
        <v>72</v>
      </c>
      <c r="AY174" s="14" t="s">
        <v>184</v>
      </c>
      <c r="BE174" s="172">
        <f>IF(N174="základní",J174,0)</f>
        <v>0</v>
      </c>
      <c r="BF174" s="172">
        <f>IF(N174="snížená",J174,0)</f>
        <v>0</v>
      </c>
      <c r="BG174" s="172">
        <f>IF(N174="zákl. přenesená",J174,0)</f>
        <v>0</v>
      </c>
      <c r="BH174" s="172">
        <f>IF(N174="sníž. přenesená",J174,0)</f>
        <v>0</v>
      </c>
      <c r="BI174" s="172">
        <f>IF(N174="nulová",J174,0)</f>
        <v>0</v>
      </c>
      <c r="BJ174" s="14" t="s">
        <v>79</v>
      </c>
      <c r="BK174" s="172">
        <f>ROUND(I174*H174,2)</f>
        <v>0</v>
      </c>
      <c r="BL174" s="14" t="s">
        <v>288</v>
      </c>
      <c r="BM174" s="171" t="s">
        <v>464</v>
      </c>
    </row>
    <row r="175" spans="1:65" s="2" customFormat="1" ht="29.25">
      <c r="A175" s="31"/>
      <c r="B175" s="32"/>
      <c r="C175" s="33"/>
      <c r="D175" s="173" t="s">
        <v>186</v>
      </c>
      <c r="E175" s="33"/>
      <c r="F175" s="174" t="s">
        <v>310</v>
      </c>
      <c r="G175" s="33"/>
      <c r="H175" s="33"/>
      <c r="I175" s="112"/>
      <c r="J175" s="33"/>
      <c r="K175" s="33"/>
      <c r="L175" s="36"/>
      <c r="M175" s="175"/>
      <c r="N175" s="176"/>
      <c r="O175" s="61"/>
      <c r="P175" s="61"/>
      <c r="Q175" s="61"/>
      <c r="R175" s="61"/>
      <c r="S175" s="61"/>
      <c r="T175" s="62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186</v>
      </c>
      <c r="AU175" s="14" t="s">
        <v>72</v>
      </c>
    </row>
    <row r="176" spans="1:65" s="2" customFormat="1" ht="39">
      <c r="A176" s="31"/>
      <c r="B176" s="32"/>
      <c r="C176" s="33"/>
      <c r="D176" s="173" t="s">
        <v>188</v>
      </c>
      <c r="E176" s="33"/>
      <c r="F176" s="177" t="s">
        <v>311</v>
      </c>
      <c r="G176" s="33"/>
      <c r="H176" s="33"/>
      <c r="I176" s="112"/>
      <c r="J176" s="33"/>
      <c r="K176" s="33"/>
      <c r="L176" s="36"/>
      <c r="M176" s="175"/>
      <c r="N176" s="176"/>
      <c r="O176" s="61"/>
      <c r="P176" s="61"/>
      <c r="Q176" s="61"/>
      <c r="R176" s="61"/>
      <c r="S176" s="61"/>
      <c r="T176" s="62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188</v>
      </c>
      <c r="AU176" s="14" t="s">
        <v>72</v>
      </c>
    </row>
    <row r="177" spans="1:65" s="10" customFormat="1">
      <c r="B177" s="178"/>
      <c r="C177" s="179"/>
      <c r="D177" s="173" t="s">
        <v>190</v>
      </c>
      <c r="E177" s="180" t="s">
        <v>19</v>
      </c>
      <c r="F177" s="181" t="s">
        <v>465</v>
      </c>
      <c r="G177" s="179"/>
      <c r="H177" s="182">
        <v>206.46</v>
      </c>
      <c r="I177" s="183"/>
      <c r="J177" s="179"/>
      <c r="K177" s="179"/>
      <c r="L177" s="184"/>
      <c r="M177" s="185"/>
      <c r="N177" s="186"/>
      <c r="O177" s="186"/>
      <c r="P177" s="186"/>
      <c r="Q177" s="186"/>
      <c r="R177" s="186"/>
      <c r="S177" s="186"/>
      <c r="T177" s="187"/>
      <c r="AT177" s="188" t="s">
        <v>190</v>
      </c>
      <c r="AU177" s="188" t="s">
        <v>72</v>
      </c>
      <c r="AV177" s="10" t="s">
        <v>81</v>
      </c>
      <c r="AW177" s="10" t="s">
        <v>33</v>
      </c>
      <c r="AX177" s="10" t="s">
        <v>79</v>
      </c>
      <c r="AY177" s="188" t="s">
        <v>184</v>
      </c>
    </row>
    <row r="178" spans="1:65" s="2" customFormat="1" ht="21.75" customHeight="1">
      <c r="A178" s="31"/>
      <c r="B178" s="32"/>
      <c r="C178" s="160" t="s">
        <v>466</v>
      </c>
      <c r="D178" s="160" t="s">
        <v>178</v>
      </c>
      <c r="E178" s="161" t="s">
        <v>314</v>
      </c>
      <c r="F178" s="162" t="s">
        <v>315</v>
      </c>
      <c r="G178" s="163" t="s">
        <v>218</v>
      </c>
      <c r="H178" s="164">
        <v>14.295</v>
      </c>
      <c r="I178" s="165"/>
      <c r="J178" s="166">
        <f>ROUND(I178*H178,2)</f>
        <v>0</v>
      </c>
      <c r="K178" s="162" t="s">
        <v>182</v>
      </c>
      <c r="L178" s="36"/>
      <c r="M178" s="167" t="s">
        <v>19</v>
      </c>
      <c r="N178" s="168" t="s">
        <v>43</v>
      </c>
      <c r="O178" s="61"/>
      <c r="P178" s="169">
        <f>O178*H178</f>
        <v>0</v>
      </c>
      <c r="Q178" s="169">
        <v>0</v>
      </c>
      <c r="R178" s="169">
        <f>Q178*H178</f>
        <v>0</v>
      </c>
      <c r="S178" s="169">
        <v>0</v>
      </c>
      <c r="T178" s="17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1" t="s">
        <v>288</v>
      </c>
      <c r="AT178" s="171" t="s">
        <v>178</v>
      </c>
      <c r="AU178" s="171" t="s">
        <v>72</v>
      </c>
      <c r="AY178" s="14" t="s">
        <v>184</v>
      </c>
      <c r="BE178" s="172">
        <f>IF(N178="základní",J178,0)</f>
        <v>0</v>
      </c>
      <c r="BF178" s="172">
        <f>IF(N178="snížená",J178,0)</f>
        <v>0</v>
      </c>
      <c r="BG178" s="172">
        <f>IF(N178="zákl. přenesená",J178,0)</f>
        <v>0</v>
      </c>
      <c r="BH178" s="172">
        <f>IF(N178="sníž. přenesená",J178,0)</f>
        <v>0</v>
      </c>
      <c r="BI178" s="172">
        <f>IF(N178="nulová",J178,0)</f>
        <v>0</v>
      </c>
      <c r="BJ178" s="14" t="s">
        <v>79</v>
      </c>
      <c r="BK178" s="172">
        <f>ROUND(I178*H178,2)</f>
        <v>0</v>
      </c>
      <c r="BL178" s="14" t="s">
        <v>288</v>
      </c>
      <c r="BM178" s="171" t="s">
        <v>467</v>
      </c>
    </row>
    <row r="179" spans="1:65" s="2" customFormat="1" ht="29.25">
      <c r="A179" s="31"/>
      <c r="B179" s="32"/>
      <c r="C179" s="33"/>
      <c r="D179" s="173" t="s">
        <v>186</v>
      </c>
      <c r="E179" s="33"/>
      <c r="F179" s="174" t="s">
        <v>317</v>
      </c>
      <c r="G179" s="33"/>
      <c r="H179" s="33"/>
      <c r="I179" s="112"/>
      <c r="J179" s="33"/>
      <c r="K179" s="33"/>
      <c r="L179" s="36"/>
      <c r="M179" s="175"/>
      <c r="N179" s="176"/>
      <c r="O179" s="61"/>
      <c r="P179" s="61"/>
      <c r="Q179" s="61"/>
      <c r="R179" s="61"/>
      <c r="S179" s="61"/>
      <c r="T179" s="62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186</v>
      </c>
      <c r="AU179" s="14" t="s">
        <v>72</v>
      </c>
    </row>
    <row r="180" spans="1:65" s="2" customFormat="1" ht="39">
      <c r="A180" s="31"/>
      <c r="B180" s="32"/>
      <c r="C180" s="33"/>
      <c r="D180" s="173" t="s">
        <v>188</v>
      </c>
      <c r="E180" s="33"/>
      <c r="F180" s="177" t="s">
        <v>311</v>
      </c>
      <c r="G180" s="33"/>
      <c r="H180" s="33"/>
      <c r="I180" s="112"/>
      <c r="J180" s="33"/>
      <c r="K180" s="33"/>
      <c r="L180" s="36"/>
      <c r="M180" s="175"/>
      <c r="N180" s="176"/>
      <c r="O180" s="61"/>
      <c r="P180" s="61"/>
      <c r="Q180" s="61"/>
      <c r="R180" s="61"/>
      <c r="S180" s="61"/>
      <c r="T180" s="62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188</v>
      </c>
      <c r="AU180" s="14" t="s">
        <v>72</v>
      </c>
    </row>
    <row r="181" spans="1:65" s="10" customFormat="1">
      <c r="B181" s="178"/>
      <c r="C181" s="179"/>
      <c r="D181" s="173" t="s">
        <v>190</v>
      </c>
      <c r="E181" s="180" t="s">
        <v>19</v>
      </c>
      <c r="F181" s="181" t="s">
        <v>468</v>
      </c>
      <c r="G181" s="179"/>
      <c r="H181" s="182">
        <v>14.295</v>
      </c>
      <c r="I181" s="183"/>
      <c r="J181" s="179"/>
      <c r="K181" s="179"/>
      <c r="L181" s="184"/>
      <c r="M181" s="185"/>
      <c r="N181" s="186"/>
      <c r="O181" s="186"/>
      <c r="P181" s="186"/>
      <c r="Q181" s="186"/>
      <c r="R181" s="186"/>
      <c r="S181" s="186"/>
      <c r="T181" s="187"/>
      <c r="AT181" s="188" t="s">
        <v>190</v>
      </c>
      <c r="AU181" s="188" t="s">
        <v>72</v>
      </c>
      <c r="AV181" s="10" t="s">
        <v>81</v>
      </c>
      <c r="AW181" s="10" t="s">
        <v>33</v>
      </c>
      <c r="AX181" s="10" t="s">
        <v>79</v>
      </c>
      <c r="AY181" s="188" t="s">
        <v>184</v>
      </c>
    </row>
    <row r="182" spans="1:65" s="2" customFormat="1" ht="21.75" customHeight="1">
      <c r="A182" s="31"/>
      <c r="B182" s="32"/>
      <c r="C182" s="160" t="s">
        <v>469</v>
      </c>
      <c r="D182" s="160" t="s">
        <v>178</v>
      </c>
      <c r="E182" s="161" t="s">
        <v>319</v>
      </c>
      <c r="F182" s="162" t="s">
        <v>320</v>
      </c>
      <c r="G182" s="163" t="s">
        <v>218</v>
      </c>
      <c r="H182" s="164">
        <v>206.46</v>
      </c>
      <c r="I182" s="165"/>
      <c r="J182" s="166">
        <f>ROUND(I182*H182,2)</f>
        <v>0</v>
      </c>
      <c r="K182" s="162" t="s">
        <v>182</v>
      </c>
      <c r="L182" s="36"/>
      <c r="M182" s="167" t="s">
        <v>19</v>
      </c>
      <c r="N182" s="168" t="s">
        <v>43</v>
      </c>
      <c r="O182" s="61"/>
      <c r="P182" s="169">
        <f>O182*H182</f>
        <v>0</v>
      </c>
      <c r="Q182" s="169">
        <v>0</v>
      </c>
      <c r="R182" s="169">
        <f>Q182*H182</f>
        <v>0</v>
      </c>
      <c r="S182" s="169">
        <v>0</v>
      </c>
      <c r="T182" s="17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71" t="s">
        <v>288</v>
      </c>
      <c r="AT182" s="171" t="s">
        <v>178</v>
      </c>
      <c r="AU182" s="171" t="s">
        <v>72</v>
      </c>
      <c r="AY182" s="14" t="s">
        <v>184</v>
      </c>
      <c r="BE182" s="172">
        <f>IF(N182="základní",J182,0)</f>
        <v>0</v>
      </c>
      <c r="BF182" s="172">
        <f>IF(N182="snížená",J182,0)</f>
        <v>0</v>
      </c>
      <c r="BG182" s="172">
        <f>IF(N182="zákl. přenesená",J182,0)</f>
        <v>0</v>
      </c>
      <c r="BH182" s="172">
        <f>IF(N182="sníž. přenesená",J182,0)</f>
        <v>0</v>
      </c>
      <c r="BI182" s="172">
        <f>IF(N182="nulová",J182,0)</f>
        <v>0</v>
      </c>
      <c r="BJ182" s="14" t="s">
        <v>79</v>
      </c>
      <c r="BK182" s="172">
        <f>ROUND(I182*H182,2)</f>
        <v>0</v>
      </c>
      <c r="BL182" s="14" t="s">
        <v>288</v>
      </c>
      <c r="BM182" s="171" t="s">
        <v>470</v>
      </c>
    </row>
    <row r="183" spans="1:65" s="2" customFormat="1" ht="68.25">
      <c r="A183" s="31"/>
      <c r="B183" s="32"/>
      <c r="C183" s="33"/>
      <c r="D183" s="173" t="s">
        <v>186</v>
      </c>
      <c r="E183" s="33"/>
      <c r="F183" s="174" t="s">
        <v>322</v>
      </c>
      <c r="G183" s="33"/>
      <c r="H183" s="33"/>
      <c r="I183" s="112"/>
      <c r="J183" s="33"/>
      <c r="K183" s="33"/>
      <c r="L183" s="36"/>
      <c r="M183" s="175"/>
      <c r="N183" s="176"/>
      <c r="O183" s="61"/>
      <c r="P183" s="61"/>
      <c r="Q183" s="61"/>
      <c r="R183" s="61"/>
      <c r="S183" s="61"/>
      <c r="T183" s="62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186</v>
      </c>
      <c r="AU183" s="14" t="s">
        <v>72</v>
      </c>
    </row>
    <row r="184" spans="1:65" s="2" customFormat="1" ht="68.25">
      <c r="A184" s="31"/>
      <c r="B184" s="32"/>
      <c r="C184" s="33"/>
      <c r="D184" s="173" t="s">
        <v>188</v>
      </c>
      <c r="E184" s="33"/>
      <c r="F184" s="177" t="s">
        <v>323</v>
      </c>
      <c r="G184" s="33"/>
      <c r="H184" s="33"/>
      <c r="I184" s="112"/>
      <c r="J184" s="33"/>
      <c r="K184" s="33"/>
      <c r="L184" s="36"/>
      <c r="M184" s="175"/>
      <c r="N184" s="176"/>
      <c r="O184" s="61"/>
      <c r="P184" s="61"/>
      <c r="Q184" s="61"/>
      <c r="R184" s="61"/>
      <c r="S184" s="61"/>
      <c r="T184" s="62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188</v>
      </c>
      <c r="AU184" s="14" t="s">
        <v>72</v>
      </c>
    </row>
    <row r="185" spans="1:65" s="10" customFormat="1">
      <c r="B185" s="178"/>
      <c r="C185" s="179"/>
      <c r="D185" s="173" t="s">
        <v>190</v>
      </c>
      <c r="E185" s="180" t="s">
        <v>19</v>
      </c>
      <c r="F185" s="181" t="s">
        <v>471</v>
      </c>
      <c r="G185" s="179"/>
      <c r="H185" s="182">
        <v>206.46</v>
      </c>
      <c r="I185" s="183"/>
      <c r="J185" s="179"/>
      <c r="K185" s="179"/>
      <c r="L185" s="184"/>
      <c r="M185" s="185"/>
      <c r="N185" s="186"/>
      <c r="O185" s="186"/>
      <c r="P185" s="186"/>
      <c r="Q185" s="186"/>
      <c r="R185" s="186"/>
      <c r="S185" s="186"/>
      <c r="T185" s="187"/>
      <c r="AT185" s="188" t="s">
        <v>190</v>
      </c>
      <c r="AU185" s="188" t="s">
        <v>72</v>
      </c>
      <c r="AV185" s="10" t="s">
        <v>81</v>
      </c>
      <c r="AW185" s="10" t="s">
        <v>33</v>
      </c>
      <c r="AX185" s="10" t="s">
        <v>79</v>
      </c>
      <c r="AY185" s="188" t="s">
        <v>184</v>
      </c>
    </row>
    <row r="186" spans="1:65" s="2" customFormat="1" ht="21.75" customHeight="1">
      <c r="A186" s="31"/>
      <c r="B186" s="32"/>
      <c r="C186" s="160" t="s">
        <v>472</v>
      </c>
      <c r="D186" s="160" t="s">
        <v>178</v>
      </c>
      <c r="E186" s="161" t="s">
        <v>473</v>
      </c>
      <c r="F186" s="162" t="s">
        <v>474</v>
      </c>
      <c r="G186" s="163" t="s">
        <v>218</v>
      </c>
      <c r="H186" s="164">
        <v>141.179</v>
      </c>
      <c r="I186" s="165"/>
      <c r="J186" s="166">
        <f>ROUND(I186*H186,2)</f>
        <v>0</v>
      </c>
      <c r="K186" s="162" t="s">
        <v>182</v>
      </c>
      <c r="L186" s="36"/>
      <c r="M186" s="167" t="s">
        <v>19</v>
      </c>
      <c r="N186" s="168" t="s">
        <v>43</v>
      </c>
      <c r="O186" s="61"/>
      <c r="P186" s="169">
        <f>O186*H186</f>
        <v>0</v>
      </c>
      <c r="Q186" s="169">
        <v>0</v>
      </c>
      <c r="R186" s="169">
        <f>Q186*H186</f>
        <v>0</v>
      </c>
      <c r="S186" s="169">
        <v>0</v>
      </c>
      <c r="T186" s="17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71" t="s">
        <v>288</v>
      </c>
      <c r="AT186" s="171" t="s">
        <v>178</v>
      </c>
      <c r="AU186" s="171" t="s">
        <v>72</v>
      </c>
      <c r="AY186" s="14" t="s">
        <v>184</v>
      </c>
      <c r="BE186" s="172">
        <f>IF(N186="základní",J186,0)</f>
        <v>0</v>
      </c>
      <c r="BF186" s="172">
        <f>IF(N186="snížená",J186,0)</f>
        <v>0</v>
      </c>
      <c r="BG186" s="172">
        <f>IF(N186="zákl. přenesená",J186,0)</f>
        <v>0</v>
      </c>
      <c r="BH186" s="172">
        <f>IF(N186="sníž. přenesená",J186,0)</f>
        <v>0</v>
      </c>
      <c r="BI186" s="172">
        <f>IF(N186="nulová",J186,0)</f>
        <v>0</v>
      </c>
      <c r="BJ186" s="14" t="s">
        <v>79</v>
      </c>
      <c r="BK186" s="172">
        <f>ROUND(I186*H186,2)</f>
        <v>0</v>
      </c>
      <c r="BL186" s="14" t="s">
        <v>288</v>
      </c>
      <c r="BM186" s="171" t="s">
        <v>475</v>
      </c>
    </row>
    <row r="187" spans="1:65" s="2" customFormat="1" ht="68.25">
      <c r="A187" s="31"/>
      <c r="B187" s="32"/>
      <c r="C187" s="33"/>
      <c r="D187" s="173" t="s">
        <v>186</v>
      </c>
      <c r="E187" s="33"/>
      <c r="F187" s="174" t="s">
        <v>476</v>
      </c>
      <c r="G187" s="33"/>
      <c r="H187" s="33"/>
      <c r="I187" s="112"/>
      <c r="J187" s="33"/>
      <c r="K187" s="33"/>
      <c r="L187" s="36"/>
      <c r="M187" s="175"/>
      <c r="N187" s="176"/>
      <c r="O187" s="61"/>
      <c r="P187" s="61"/>
      <c r="Q187" s="61"/>
      <c r="R187" s="61"/>
      <c r="S187" s="61"/>
      <c r="T187" s="62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186</v>
      </c>
      <c r="AU187" s="14" t="s">
        <v>72</v>
      </c>
    </row>
    <row r="188" spans="1:65" s="2" customFormat="1" ht="68.25">
      <c r="A188" s="31"/>
      <c r="B188" s="32"/>
      <c r="C188" s="33"/>
      <c r="D188" s="173" t="s">
        <v>188</v>
      </c>
      <c r="E188" s="33"/>
      <c r="F188" s="177" t="s">
        <v>323</v>
      </c>
      <c r="G188" s="33"/>
      <c r="H188" s="33"/>
      <c r="I188" s="112"/>
      <c r="J188" s="33"/>
      <c r="K188" s="33"/>
      <c r="L188" s="36"/>
      <c r="M188" s="175"/>
      <c r="N188" s="176"/>
      <c r="O188" s="61"/>
      <c r="P188" s="61"/>
      <c r="Q188" s="61"/>
      <c r="R188" s="61"/>
      <c r="S188" s="61"/>
      <c r="T188" s="62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188</v>
      </c>
      <c r="AU188" s="14" t="s">
        <v>72</v>
      </c>
    </row>
    <row r="189" spans="1:65" s="10" customFormat="1">
      <c r="B189" s="178"/>
      <c r="C189" s="179"/>
      <c r="D189" s="173" t="s">
        <v>190</v>
      </c>
      <c r="E189" s="180" t="s">
        <v>19</v>
      </c>
      <c r="F189" s="181" t="s">
        <v>477</v>
      </c>
      <c r="G189" s="179"/>
      <c r="H189" s="182">
        <v>141.179</v>
      </c>
      <c r="I189" s="183"/>
      <c r="J189" s="179"/>
      <c r="K189" s="179"/>
      <c r="L189" s="184"/>
      <c r="M189" s="185"/>
      <c r="N189" s="186"/>
      <c r="O189" s="186"/>
      <c r="P189" s="186"/>
      <c r="Q189" s="186"/>
      <c r="R189" s="186"/>
      <c r="S189" s="186"/>
      <c r="T189" s="187"/>
      <c r="AT189" s="188" t="s">
        <v>190</v>
      </c>
      <c r="AU189" s="188" t="s">
        <v>72</v>
      </c>
      <c r="AV189" s="10" t="s">
        <v>81</v>
      </c>
      <c r="AW189" s="10" t="s">
        <v>33</v>
      </c>
      <c r="AX189" s="10" t="s">
        <v>79</v>
      </c>
      <c r="AY189" s="188" t="s">
        <v>184</v>
      </c>
    </row>
    <row r="190" spans="1:65" s="2" customFormat="1" ht="33" customHeight="1">
      <c r="A190" s="31"/>
      <c r="B190" s="32"/>
      <c r="C190" s="160" t="s">
        <v>478</v>
      </c>
      <c r="D190" s="160" t="s">
        <v>178</v>
      </c>
      <c r="E190" s="161" t="s">
        <v>479</v>
      </c>
      <c r="F190" s="162" t="s">
        <v>480</v>
      </c>
      <c r="G190" s="163" t="s">
        <v>218</v>
      </c>
      <c r="H190" s="164">
        <v>14.295</v>
      </c>
      <c r="I190" s="165"/>
      <c r="J190" s="166">
        <f>ROUND(I190*H190,2)</f>
        <v>0</v>
      </c>
      <c r="K190" s="162" t="s">
        <v>182</v>
      </c>
      <c r="L190" s="36"/>
      <c r="M190" s="167" t="s">
        <v>19</v>
      </c>
      <c r="N190" s="168" t="s">
        <v>43</v>
      </c>
      <c r="O190" s="61"/>
      <c r="P190" s="169">
        <f>O190*H190</f>
        <v>0</v>
      </c>
      <c r="Q190" s="169">
        <v>0</v>
      </c>
      <c r="R190" s="169">
        <f>Q190*H190</f>
        <v>0</v>
      </c>
      <c r="S190" s="169">
        <v>0</v>
      </c>
      <c r="T190" s="170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71" t="s">
        <v>288</v>
      </c>
      <c r="AT190" s="171" t="s">
        <v>178</v>
      </c>
      <c r="AU190" s="171" t="s">
        <v>72</v>
      </c>
      <c r="AY190" s="14" t="s">
        <v>184</v>
      </c>
      <c r="BE190" s="172">
        <f>IF(N190="základní",J190,0)</f>
        <v>0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4" t="s">
        <v>79</v>
      </c>
      <c r="BK190" s="172">
        <f>ROUND(I190*H190,2)</f>
        <v>0</v>
      </c>
      <c r="BL190" s="14" t="s">
        <v>288</v>
      </c>
      <c r="BM190" s="171" t="s">
        <v>481</v>
      </c>
    </row>
    <row r="191" spans="1:65" s="2" customFormat="1" ht="68.25">
      <c r="A191" s="31"/>
      <c r="B191" s="32"/>
      <c r="C191" s="33"/>
      <c r="D191" s="173" t="s">
        <v>186</v>
      </c>
      <c r="E191" s="33"/>
      <c r="F191" s="174" t="s">
        <v>482</v>
      </c>
      <c r="G191" s="33"/>
      <c r="H191" s="33"/>
      <c r="I191" s="112"/>
      <c r="J191" s="33"/>
      <c r="K191" s="33"/>
      <c r="L191" s="36"/>
      <c r="M191" s="175"/>
      <c r="N191" s="176"/>
      <c r="O191" s="61"/>
      <c r="P191" s="61"/>
      <c r="Q191" s="61"/>
      <c r="R191" s="61"/>
      <c r="S191" s="61"/>
      <c r="T191" s="62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186</v>
      </c>
      <c r="AU191" s="14" t="s">
        <v>72</v>
      </c>
    </row>
    <row r="192" spans="1:65" s="2" customFormat="1" ht="68.25">
      <c r="A192" s="31"/>
      <c r="B192" s="32"/>
      <c r="C192" s="33"/>
      <c r="D192" s="173" t="s">
        <v>188</v>
      </c>
      <c r="E192" s="33"/>
      <c r="F192" s="177" t="s">
        <v>323</v>
      </c>
      <c r="G192" s="33"/>
      <c r="H192" s="33"/>
      <c r="I192" s="112"/>
      <c r="J192" s="33"/>
      <c r="K192" s="33"/>
      <c r="L192" s="36"/>
      <c r="M192" s="175"/>
      <c r="N192" s="176"/>
      <c r="O192" s="61"/>
      <c r="P192" s="61"/>
      <c r="Q192" s="61"/>
      <c r="R192" s="61"/>
      <c r="S192" s="61"/>
      <c r="T192" s="62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188</v>
      </c>
      <c r="AU192" s="14" t="s">
        <v>72</v>
      </c>
    </row>
    <row r="193" spans="1:65" s="10" customFormat="1">
      <c r="B193" s="178"/>
      <c r="C193" s="179"/>
      <c r="D193" s="173" t="s">
        <v>190</v>
      </c>
      <c r="E193" s="180" t="s">
        <v>19</v>
      </c>
      <c r="F193" s="181" t="s">
        <v>483</v>
      </c>
      <c r="G193" s="179"/>
      <c r="H193" s="182">
        <v>14.295</v>
      </c>
      <c r="I193" s="183"/>
      <c r="J193" s="179"/>
      <c r="K193" s="179"/>
      <c r="L193" s="184"/>
      <c r="M193" s="185"/>
      <c r="N193" s="186"/>
      <c r="O193" s="186"/>
      <c r="P193" s="186"/>
      <c r="Q193" s="186"/>
      <c r="R193" s="186"/>
      <c r="S193" s="186"/>
      <c r="T193" s="187"/>
      <c r="AT193" s="188" t="s">
        <v>190</v>
      </c>
      <c r="AU193" s="188" t="s">
        <v>72</v>
      </c>
      <c r="AV193" s="10" t="s">
        <v>81</v>
      </c>
      <c r="AW193" s="10" t="s">
        <v>33</v>
      </c>
      <c r="AX193" s="10" t="s">
        <v>79</v>
      </c>
      <c r="AY193" s="188" t="s">
        <v>184</v>
      </c>
    </row>
    <row r="194" spans="1:65" s="2" customFormat="1" ht="21.75" customHeight="1">
      <c r="A194" s="31"/>
      <c r="B194" s="32"/>
      <c r="C194" s="160" t="s">
        <v>484</v>
      </c>
      <c r="D194" s="160" t="s">
        <v>178</v>
      </c>
      <c r="E194" s="161" t="s">
        <v>485</v>
      </c>
      <c r="F194" s="162" t="s">
        <v>486</v>
      </c>
      <c r="G194" s="163" t="s">
        <v>218</v>
      </c>
      <c r="H194" s="164">
        <v>1.9</v>
      </c>
      <c r="I194" s="165"/>
      <c r="J194" s="166">
        <f>ROUND(I194*H194,2)</f>
        <v>0</v>
      </c>
      <c r="K194" s="162" t="s">
        <v>182</v>
      </c>
      <c r="L194" s="36"/>
      <c r="M194" s="167" t="s">
        <v>19</v>
      </c>
      <c r="N194" s="168" t="s">
        <v>43</v>
      </c>
      <c r="O194" s="61"/>
      <c r="P194" s="169">
        <f>O194*H194</f>
        <v>0</v>
      </c>
      <c r="Q194" s="169">
        <v>0</v>
      </c>
      <c r="R194" s="169">
        <f>Q194*H194</f>
        <v>0</v>
      </c>
      <c r="S194" s="169">
        <v>0</v>
      </c>
      <c r="T194" s="170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71" t="s">
        <v>288</v>
      </c>
      <c r="AT194" s="171" t="s">
        <v>178</v>
      </c>
      <c r="AU194" s="171" t="s">
        <v>72</v>
      </c>
      <c r="AY194" s="14" t="s">
        <v>184</v>
      </c>
      <c r="BE194" s="172">
        <f>IF(N194="základní",J194,0)</f>
        <v>0</v>
      </c>
      <c r="BF194" s="172">
        <f>IF(N194="snížená",J194,0)</f>
        <v>0</v>
      </c>
      <c r="BG194" s="172">
        <f>IF(N194="zákl. přenesená",J194,0)</f>
        <v>0</v>
      </c>
      <c r="BH194" s="172">
        <f>IF(N194="sníž. přenesená",J194,0)</f>
        <v>0</v>
      </c>
      <c r="BI194" s="172">
        <f>IF(N194="nulová",J194,0)</f>
        <v>0</v>
      </c>
      <c r="BJ194" s="14" t="s">
        <v>79</v>
      </c>
      <c r="BK194" s="172">
        <f>ROUND(I194*H194,2)</f>
        <v>0</v>
      </c>
      <c r="BL194" s="14" t="s">
        <v>288</v>
      </c>
      <c r="BM194" s="171" t="s">
        <v>487</v>
      </c>
    </row>
    <row r="195" spans="1:65" s="2" customFormat="1" ht="68.25">
      <c r="A195" s="31"/>
      <c r="B195" s="32"/>
      <c r="C195" s="33"/>
      <c r="D195" s="173" t="s">
        <v>186</v>
      </c>
      <c r="E195" s="33"/>
      <c r="F195" s="174" t="s">
        <v>488</v>
      </c>
      <c r="G195" s="33"/>
      <c r="H195" s="33"/>
      <c r="I195" s="112"/>
      <c r="J195" s="33"/>
      <c r="K195" s="33"/>
      <c r="L195" s="36"/>
      <c r="M195" s="175"/>
      <c r="N195" s="176"/>
      <c r="O195" s="61"/>
      <c r="P195" s="61"/>
      <c r="Q195" s="61"/>
      <c r="R195" s="61"/>
      <c r="S195" s="61"/>
      <c r="T195" s="62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186</v>
      </c>
      <c r="AU195" s="14" t="s">
        <v>72</v>
      </c>
    </row>
    <row r="196" spans="1:65" s="2" customFormat="1" ht="68.25">
      <c r="A196" s="31"/>
      <c r="B196" s="32"/>
      <c r="C196" s="33"/>
      <c r="D196" s="173" t="s">
        <v>188</v>
      </c>
      <c r="E196" s="33"/>
      <c r="F196" s="177" t="s">
        <v>323</v>
      </c>
      <c r="G196" s="33"/>
      <c r="H196" s="33"/>
      <c r="I196" s="112"/>
      <c r="J196" s="33"/>
      <c r="K196" s="33"/>
      <c r="L196" s="36"/>
      <c r="M196" s="175"/>
      <c r="N196" s="176"/>
      <c r="O196" s="61"/>
      <c r="P196" s="61"/>
      <c r="Q196" s="61"/>
      <c r="R196" s="61"/>
      <c r="S196" s="61"/>
      <c r="T196" s="62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188</v>
      </c>
      <c r="AU196" s="14" t="s">
        <v>72</v>
      </c>
    </row>
    <row r="197" spans="1:65" s="10" customFormat="1">
      <c r="B197" s="178"/>
      <c r="C197" s="179"/>
      <c r="D197" s="173" t="s">
        <v>190</v>
      </c>
      <c r="E197" s="180" t="s">
        <v>19</v>
      </c>
      <c r="F197" s="181" t="s">
        <v>489</v>
      </c>
      <c r="G197" s="179"/>
      <c r="H197" s="182">
        <v>1.9</v>
      </c>
      <c r="I197" s="183"/>
      <c r="J197" s="179"/>
      <c r="K197" s="179"/>
      <c r="L197" s="184"/>
      <c r="M197" s="210"/>
      <c r="N197" s="211"/>
      <c r="O197" s="211"/>
      <c r="P197" s="211"/>
      <c r="Q197" s="211"/>
      <c r="R197" s="211"/>
      <c r="S197" s="211"/>
      <c r="T197" s="212"/>
      <c r="AT197" s="188" t="s">
        <v>190</v>
      </c>
      <c r="AU197" s="188" t="s">
        <v>72</v>
      </c>
      <c r="AV197" s="10" t="s">
        <v>81</v>
      </c>
      <c r="AW197" s="10" t="s">
        <v>33</v>
      </c>
      <c r="AX197" s="10" t="s">
        <v>79</v>
      </c>
      <c r="AY197" s="188" t="s">
        <v>184</v>
      </c>
    </row>
    <row r="198" spans="1:65" s="2" customFormat="1" ht="6.95" customHeight="1">
      <c r="A198" s="31"/>
      <c r="B198" s="44"/>
      <c r="C198" s="45"/>
      <c r="D198" s="45"/>
      <c r="E198" s="45"/>
      <c r="F198" s="45"/>
      <c r="G198" s="45"/>
      <c r="H198" s="45"/>
      <c r="I198" s="139"/>
      <c r="J198" s="45"/>
      <c r="K198" s="45"/>
      <c r="L198" s="36"/>
      <c r="M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</row>
  </sheetData>
  <sheetProtection algorithmName="SHA-512" hashValue="Ug0J/TIiqhPg5DzXhAjjhHkYrfSYFH0zgxH0FTROU+1QENA25fyRUPMwt2JXU24cGzXwWYJzLvU7R8k9mZ1HnQ==" saltValue="tn4w7XC8ENnW9aZbVs7oi0iLfS/9Ip7+p6ejchVoM0OL1hYP0rr6DyfoMrocWh2ZNn75tfNw4kyV+3560Etevg==" spinCount="100000" sheet="1" objects="1" scenarios="1" formatColumns="0" formatRows="0" autoFilter="0"/>
  <autoFilter ref="C84:K19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topLeftCell="A6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97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338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490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ROUND((SUM(BE85:BE91)),  2)</f>
        <v>0</v>
      </c>
      <c r="G35" s="31"/>
      <c r="H35" s="31"/>
      <c r="I35" s="128">
        <v>0.21</v>
      </c>
      <c r="J35" s="127">
        <f>ROUND(((SUM(BE85:BE91))*I35),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ROUND((SUM(BF85:BF91)),  2)</f>
        <v>0</v>
      </c>
      <c r="G36" s="31"/>
      <c r="H36" s="31"/>
      <c r="I36" s="128">
        <v>0.15</v>
      </c>
      <c r="J36" s="127">
        <f>ROUND(((SUM(BF85:BF91))*I36),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ROUND((SUM(BG85:BG91)),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ROUND((SUM(BH85:BH91)),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ROUND((SUM(BI85:BI91)),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338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2.2 - Materiál objednatele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338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2.2 - Materiál objednatele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SUM(P86:P91)</f>
        <v>0</v>
      </c>
      <c r="Q85" s="69"/>
      <c r="R85" s="157">
        <f>SUM(R86:R91)</f>
        <v>13.30687</v>
      </c>
      <c r="S85" s="69"/>
      <c r="T85" s="158">
        <f>SUM(T86:T91)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SUM(BK86:BK91)</f>
        <v>0</v>
      </c>
    </row>
    <row r="86" spans="1:65" s="2" customFormat="1" ht="21.75" customHeight="1">
      <c r="A86" s="31"/>
      <c r="B86" s="32"/>
      <c r="C86" s="200" t="s">
        <v>79</v>
      </c>
      <c r="D86" s="200" t="s">
        <v>215</v>
      </c>
      <c r="E86" s="201" t="s">
        <v>332</v>
      </c>
      <c r="F86" s="202" t="s">
        <v>333</v>
      </c>
      <c r="G86" s="203" t="s">
        <v>225</v>
      </c>
      <c r="H86" s="204">
        <v>66</v>
      </c>
      <c r="I86" s="205"/>
      <c r="J86" s="206">
        <f>ROUND(I86*H86,2)</f>
        <v>0</v>
      </c>
      <c r="K86" s="202" t="s">
        <v>182</v>
      </c>
      <c r="L86" s="207"/>
      <c r="M86" s="208" t="s">
        <v>19</v>
      </c>
      <c r="N86" s="209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219</v>
      </c>
      <c r="AT86" s="171" t="s">
        <v>215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491</v>
      </c>
    </row>
    <row r="87" spans="1:65" s="2" customFormat="1">
      <c r="A87" s="31"/>
      <c r="B87" s="32"/>
      <c r="C87" s="33"/>
      <c r="D87" s="173" t="s">
        <v>186</v>
      </c>
      <c r="E87" s="33"/>
      <c r="F87" s="174" t="s">
        <v>333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1.75" customHeight="1">
      <c r="A88" s="31"/>
      <c r="B88" s="32"/>
      <c r="C88" s="200" t="s">
        <v>81</v>
      </c>
      <c r="D88" s="200" t="s">
        <v>215</v>
      </c>
      <c r="E88" s="201" t="s">
        <v>492</v>
      </c>
      <c r="F88" s="202" t="s">
        <v>493</v>
      </c>
      <c r="G88" s="203" t="s">
        <v>196</v>
      </c>
      <c r="H88" s="204">
        <v>13.714</v>
      </c>
      <c r="I88" s="205"/>
      <c r="J88" s="206">
        <f>ROUND(I88*H88,2)</f>
        <v>0</v>
      </c>
      <c r="K88" s="202" t="s">
        <v>182</v>
      </c>
      <c r="L88" s="207"/>
      <c r="M88" s="208" t="s">
        <v>19</v>
      </c>
      <c r="N88" s="209" t="s">
        <v>43</v>
      </c>
      <c r="O88" s="61"/>
      <c r="P88" s="169">
        <f>O88*H88</f>
        <v>0</v>
      </c>
      <c r="Q88" s="169">
        <v>0.95499999999999996</v>
      </c>
      <c r="R88" s="169">
        <f>Q88*H88</f>
        <v>13.096869999999999</v>
      </c>
      <c r="S88" s="169">
        <v>0</v>
      </c>
      <c r="T88" s="170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1" t="s">
        <v>219</v>
      </c>
      <c r="AT88" s="171" t="s">
        <v>215</v>
      </c>
      <c r="AU88" s="171" t="s">
        <v>72</v>
      </c>
      <c r="AY88" s="14" t="s">
        <v>184</v>
      </c>
      <c r="BE88" s="172">
        <f>IF(N88="základní",J88,0)</f>
        <v>0</v>
      </c>
      <c r="BF88" s="172">
        <f>IF(N88="snížená",J88,0)</f>
        <v>0</v>
      </c>
      <c r="BG88" s="172">
        <f>IF(N88="zákl. přenesená",J88,0)</f>
        <v>0</v>
      </c>
      <c r="BH88" s="172">
        <f>IF(N88="sníž. přenesená",J88,0)</f>
        <v>0</v>
      </c>
      <c r="BI88" s="172">
        <f>IF(N88="nulová",J88,0)</f>
        <v>0</v>
      </c>
      <c r="BJ88" s="14" t="s">
        <v>79</v>
      </c>
      <c r="BK88" s="172">
        <f>ROUND(I88*H88,2)</f>
        <v>0</v>
      </c>
      <c r="BL88" s="14" t="s">
        <v>183</v>
      </c>
      <c r="BM88" s="171" t="s">
        <v>494</v>
      </c>
    </row>
    <row r="89" spans="1:65" s="2" customFormat="1">
      <c r="A89" s="31"/>
      <c r="B89" s="32"/>
      <c r="C89" s="33"/>
      <c r="D89" s="173" t="s">
        <v>186</v>
      </c>
      <c r="E89" s="33"/>
      <c r="F89" s="174" t="s">
        <v>493</v>
      </c>
      <c r="G89" s="33"/>
      <c r="H89" s="33"/>
      <c r="I89" s="112"/>
      <c r="J89" s="33"/>
      <c r="K89" s="33"/>
      <c r="L89" s="36"/>
      <c r="M89" s="175"/>
      <c r="N89" s="176"/>
      <c r="O89" s="61"/>
      <c r="P89" s="61"/>
      <c r="Q89" s="61"/>
      <c r="R89" s="61"/>
      <c r="S89" s="61"/>
      <c r="T89" s="62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4" t="s">
        <v>186</v>
      </c>
      <c r="AU89" s="14" t="s">
        <v>72</v>
      </c>
    </row>
    <row r="90" spans="1:65" s="2" customFormat="1" ht="21.75" customHeight="1">
      <c r="A90" s="31"/>
      <c r="B90" s="32"/>
      <c r="C90" s="200" t="s">
        <v>201</v>
      </c>
      <c r="D90" s="200" t="s">
        <v>215</v>
      </c>
      <c r="E90" s="201" t="s">
        <v>495</v>
      </c>
      <c r="F90" s="202" t="s">
        <v>496</v>
      </c>
      <c r="G90" s="203" t="s">
        <v>225</v>
      </c>
      <c r="H90" s="204">
        <v>1</v>
      </c>
      <c r="I90" s="205"/>
      <c r="J90" s="206">
        <f>ROUND(I90*H90,2)</f>
        <v>0</v>
      </c>
      <c r="K90" s="202" t="s">
        <v>182</v>
      </c>
      <c r="L90" s="207"/>
      <c r="M90" s="208" t="s">
        <v>19</v>
      </c>
      <c r="N90" s="209" t="s">
        <v>43</v>
      </c>
      <c r="O90" s="61"/>
      <c r="P90" s="169">
        <f>O90*H90</f>
        <v>0</v>
      </c>
      <c r="Q90" s="169">
        <v>0.21</v>
      </c>
      <c r="R90" s="169">
        <f>Q90*H90</f>
        <v>0.21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219</v>
      </c>
      <c r="AT90" s="171" t="s">
        <v>215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497</v>
      </c>
    </row>
    <row r="91" spans="1:65" s="2" customFormat="1">
      <c r="A91" s="31"/>
      <c r="B91" s="32"/>
      <c r="C91" s="33"/>
      <c r="D91" s="173" t="s">
        <v>186</v>
      </c>
      <c r="E91" s="33"/>
      <c r="F91" s="174" t="s">
        <v>496</v>
      </c>
      <c r="G91" s="33"/>
      <c r="H91" s="33"/>
      <c r="I91" s="112"/>
      <c r="J91" s="33"/>
      <c r="K91" s="33"/>
      <c r="L91" s="36"/>
      <c r="M91" s="213"/>
      <c r="N91" s="214"/>
      <c r="O91" s="215"/>
      <c r="P91" s="215"/>
      <c r="Q91" s="215"/>
      <c r="R91" s="215"/>
      <c r="S91" s="215"/>
      <c r="T91" s="216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2" customFormat="1" ht="6.95" customHeight="1">
      <c r="A92" s="31"/>
      <c r="B92" s="44"/>
      <c r="C92" s="45"/>
      <c r="D92" s="45"/>
      <c r="E92" s="45"/>
      <c r="F92" s="45"/>
      <c r="G92" s="45"/>
      <c r="H92" s="45"/>
      <c r="I92" s="139"/>
      <c r="J92" s="45"/>
      <c r="K92" s="45"/>
      <c r="L92" s="36"/>
      <c r="M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</sheetData>
  <sheetProtection algorithmName="SHA-512" hashValue="dRhHbVgoAbv+1QDTrQp3EnqKS4vwcHRItMbyccr2LVAHOJpq/kEB6SsN8mCI35ymKnlswRkyTBnb6zfkcKoxrw==" saltValue="ZT6hpa5ZVGV6Cwnx1hB4xDtgMA+jjmYjlmHCcKqu1LJHm8dqdXcC1G0VTjIB/EUsVvA+QAIHN/GYnGe50+J5YA==" spinCount="100000" sheet="1" objects="1" scenarios="1" formatColumns="0" formatRows="0" autoFilter="0"/>
  <autoFilter ref="C84:K91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topLeftCell="A163" workbookViewId="0">
      <selection activeCell="H127" sqref="H12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103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498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499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ROUND((SUM(BE85:BE193)),  2)</f>
        <v>0</v>
      </c>
      <c r="G35" s="31"/>
      <c r="H35" s="31"/>
      <c r="I35" s="128">
        <v>0.21</v>
      </c>
      <c r="J35" s="127">
        <f>ROUND(((SUM(BE85:BE193))*I35),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ROUND((SUM(BF85:BF193)),  2)</f>
        <v>0</v>
      </c>
      <c r="G36" s="31"/>
      <c r="H36" s="31"/>
      <c r="I36" s="128">
        <v>0.15</v>
      </c>
      <c r="J36" s="127">
        <f>ROUND(((SUM(BF85:BF193))*I36),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ROUND((SUM(BG85:BG193)),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ROUND((SUM(BH85:BH193)),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ROUND((SUM(BI85:BI193)),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498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3.1 - Oprava výhybky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498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3.1 - Oprava výhybky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SUM(P86:P193)</f>
        <v>0</v>
      </c>
      <c r="Q85" s="69"/>
      <c r="R85" s="157">
        <f>SUM(R86:R193)</f>
        <v>114.72200999999998</v>
      </c>
      <c r="S85" s="69"/>
      <c r="T85" s="158">
        <f>SUM(T86:T193)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SUM(BK86:BK193)</f>
        <v>0</v>
      </c>
    </row>
    <row r="86" spans="1:65" s="2" customFormat="1" ht="21.75" customHeight="1">
      <c r="A86" s="31"/>
      <c r="B86" s="32"/>
      <c r="C86" s="160" t="s">
        <v>79</v>
      </c>
      <c r="D86" s="160" t="s">
        <v>178</v>
      </c>
      <c r="E86" s="161" t="s">
        <v>179</v>
      </c>
      <c r="F86" s="162" t="s">
        <v>180</v>
      </c>
      <c r="G86" s="163" t="s">
        <v>181</v>
      </c>
      <c r="H86" s="164">
        <v>106</v>
      </c>
      <c r="I86" s="165"/>
      <c r="J86" s="166">
        <f>ROUND(I86*H86,2)</f>
        <v>0</v>
      </c>
      <c r="K86" s="162" t="s">
        <v>182</v>
      </c>
      <c r="L86" s="36"/>
      <c r="M86" s="167" t="s">
        <v>19</v>
      </c>
      <c r="N86" s="168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183</v>
      </c>
      <c r="AT86" s="171" t="s">
        <v>178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500</v>
      </c>
    </row>
    <row r="87" spans="1:65" s="2" customFormat="1" ht="19.5">
      <c r="A87" s="31"/>
      <c r="B87" s="32"/>
      <c r="C87" s="33"/>
      <c r="D87" s="173" t="s">
        <v>186</v>
      </c>
      <c r="E87" s="33"/>
      <c r="F87" s="174" t="s">
        <v>187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9.25">
      <c r="A88" s="31"/>
      <c r="B88" s="32"/>
      <c r="C88" s="33"/>
      <c r="D88" s="173" t="s">
        <v>188</v>
      </c>
      <c r="E88" s="33"/>
      <c r="F88" s="177" t="s">
        <v>189</v>
      </c>
      <c r="G88" s="33"/>
      <c r="H88" s="33"/>
      <c r="I88" s="112"/>
      <c r="J88" s="33"/>
      <c r="K88" s="33"/>
      <c r="L88" s="36"/>
      <c r="M88" s="175"/>
      <c r="N88" s="176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188</v>
      </c>
      <c r="AU88" s="14" t="s">
        <v>72</v>
      </c>
    </row>
    <row r="89" spans="1:65" s="10" customFormat="1">
      <c r="B89" s="178"/>
      <c r="C89" s="179"/>
      <c r="D89" s="173" t="s">
        <v>190</v>
      </c>
      <c r="E89" s="180" t="s">
        <v>19</v>
      </c>
      <c r="F89" s="181" t="s">
        <v>501</v>
      </c>
      <c r="G89" s="179"/>
      <c r="H89" s="182">
        <v>106</v>
      </c>
      <c r="I89" s="183"/>
      <c r="J89" s="179"/>
      <c r="K89" s="179"/>
      <c r="L89" s="184"/>
      <c r="M89" s="185"/>
      <c r="N89" s="186"/>
      <c r="O89" s="186"/>
      <c r="P89" s="186"/>
      <c r="Q89" s="186"/>
      <c r="R89" s="186"/>
      <c r="S89" s="186"/>
      <c r="T89" s="187"/>
      <c r="AT89" s="188" t="s">
        <v>190</v>
      </c>
      <c r="AU89" s="188" t="s">
        <v>72</v>
      </c>
      <c r="AV89" s="10" t="s">
        <v>81</v>
      </c>
      <c r="AW89" s="10" t="s">
        <v>33</v>
      </c>
      <c r="AX89" s="10" t="s">
        <v>79</v>
      </c>
      <c r="AY89" s="188" t="s">
        <v>184</v>
      </c>
    </row>
    <row r="90" spans="1:65" s="2" customFormat="1" ht="21.75" customHeight="1">
      <c r="A90" s="31"/>
      <c r="B90" s="32"/>
      <c r="C90" s="160" t="s">
        <v>81</v>
      </c>
      <c r="D90" s="160" t="s">
        <v>178</v>
      </c>
      <c r="E90" s="161" t="s">
        <v>342</v>
      </c>
      <c r="F90" s="162" t="s">
        <v>343</v>
      </c>
      <c r="G90" s="163" t="s">
        <v>181</v>
      </c>
      <c r="H90" s="164">
        <v>106</v>
      </c>
      <c r="I90" s="165"/>
      <c r="J90" s="166">
        <f>ROUND(I90*H90,2)</f>
        <v>0</v>
      </c>
      <c r="K90" s="162" t="s">
        <v>182</v>
      </c>
      <c r="L90" s="36"/>
      <c r="M90" s="167" t="s">
        <v>19</v>
      </c>
      <c r="N90" s="168" t="s">
        <v>43</v>
      </c>
      <c r="O90" s="61"/>
      <c r="P90" s="169">
        <f>O90*H90</f>
        <v>0</v>
      </c>
      <c r="Q90" s="169">
        <v>0</v>
      </c>
      <c r="R90" s="169">
        <f>Q90*H90</f>
        <v>0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183</v>
      </c>
      <c r="AT90" s="171" t="s">
        <v>178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502</v>
      </c>
    </row>
    <row r="91" spans="1:65" s="2" customFormat="1" ht="29.25">
      <c r="A91" s="31"/>
      <c r="B91" s="32"/>
      <c r="C91" s="33"/>
      <c r="D91" s="173" t="s">
        <v>186</v>
      </c>
      <c r="E91" s="33"/>
      <c r="F91" s="174" t="s">
        <v>345</v>
      </c>
      <c r="G91" s="33"/>
      <c r="H91" s="33"/>
      <c r="I91" s="112"/>
      <c r="J91" s="33"/>
      <c r="K91" s="33"/>
      <c r="L91" s="36"/>
      <c r="M91" s="175"/>
      <c r="N91" s="176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2" customFormat="1" ht="29.25">
      <c r="A92" s="31"/>
      <c r="B92" s="32"/>
      <c r="C92" s="33"/>
      <c r="D92" s="173" t="s">
        <v>188</v>
      </c>
      <c r="E92" s="33"/>
      <c r="F92" s="177" t="s">
        <v>346</v>
      </c>
      <c r="G92" s="33"/>
      <c r="H92" s="33"/>
      <c r="I92" s="112"/>
      <c r="J92" s="33"/>
      <c r="K92" s="33"/>
      <c r="L92" s="36"/>
      <c r="M92" s="175"/>
      <c r="N92" s="176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188</v>
      </c>
      <c r="AU92" s="14" t="s">
        <v>72</v>
      </c>
    </row>
    <row r="93" spans="1:65" s="2" customFormat="1" ht="21.75" customHeight="1">
      <c r="A93" s="31"/>
      <c r="B93" s="32"/>
      <c r="C93" s="160" t="s">
        <v>201</v>
      </c>
      <c r="D93" s="160" t="s">
        <v>178</v>
      </c>
      <c r="E93" s="161" t="s">
        <v>347</v>
      </c>
      <c r="F93" s="162" t="s">
        <v>348</v>
      </c>
      <c r="G93" s="163" t="s">
        <v>196</v>
      </c>
      <c r="H93" s="164">
        <v>4.24</v>
      </c>
      <c r="I93" s="165"/>
      <c r="J93" s="166">
        <f>ROUND(I93*H93,2)</f>
        <v>0</v>
      </c>
      <c r="K93" s="162" t="s">
        <v>182</v>
      </c>
      <c r="L93" s="36"/>
      <c r="M93" s="167" t="s">
        <v>19</v>
      </c>
      <c r="N93" s="168" t="s">
        <v>43</v>
      </c>
      <c r="O93" s="61"/>
      <c r="P93" s="169">
        <f>O93*H93</f>
        <v>0</v>
      </c>
      <c r="Q93" s="169">
        <v>0</v>
      </c>
      <c r="R93" s="169">
        <f>Q93*H93</f>
        <v>0</v>
      </c>
      <c r="S93" s="169">
        <v>0</v>
      </c>
      <c r="T93" s="170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1" t="s">
        <v>183</v>
      </c>
      <c r="AT93" s="171" t="s">
        <v>178</v>
      </c>
      <c r="AU93" s="171" t="s">
        <v>72</v>
      </c>
      <c r="AY93" s="14" t="s">
        <v>184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4" t="s">
        <v>79</v>
      </c>
      <c r="BK93" s="172">
        <f>ROUND(I93*H93,2)</f>
        <v>0</v>
      </c>
      <c r="BL93" s="14" t="s">
        <v>183</v>
      </c>
      <c r="BM93" s="171" t="s">
        <v>503</v>
      </c>
    </row>
    <row r="94" spans="1:65" s="2" customFormat="1" ht="29.25">
      <c r="A94" s="31"/>
      <c r="B94" s="32"/>
      <c r="C94" s="33"/>
      <c r="D94" s="173" t="s">
        <v>186</v>
      </c>
      <c r="E94" s="33"/>
      <c r="F94" s="174" t="s">
        <v>350</v>
      </c>
      <c r="G94" s="33"/>
      <c r="H94" s="33"/>
      <c r="I94" s="112"/>
      <c r="J94" s="33"/>
      <c r="K94" s="33"/>
      <c r="L94" s="36"/>
      <c r="M94" s="175"/>
      <c r="N94" s="176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186</v>
      </c>
      <c r="AU94" s="14" t="s">
        <v>72</v>
      </c>
    </row>
    <row r="95" spans="1:65" s="2" customFormat="1" ht="39">
      <c r="A95" s="31"/>
      <c r="B95" s="32"/>
      <c r="C95" s="33"/>
      <c r="D95" s="173" t="s">
        <v>188</v>
      </c>
      <c r="E95" s="33"/>
      <c r="F95" s="177" t="s">
        <v>351</v>
      </c>
      <c r="G95" s="33"/>
      <c r="H95" s="33"/>
      <c r="I95" s="112"/>
      <c r="J95" s="33"/>
      <c r="K95" s="33"/>
      <c r="L95" s="36"/>
      <c r="M95" s="175"/>
      <c r="N95" s="176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188</v>
      </c>
      <c r="AU95" s="14" t="s">
        <v>72</v>
      </c>
    </row>
    <row r="96" spans="1:65" s="10" customFormat="1">
      <c r="B96" s="178"/>
      <c r="C96" s="179"/>
      <c r="D96" s="173" t="s">
        <v>190</v>
      </c>
      <c r="E96" s="180" t="s">
        <v>19</v>
      </c>
      <c r="F96" s="181" t="s">
        <v>504</v>
      </c>
      <c r="G96" s="179"/>
      <c r="H96" s="182">
        <v>4.24</v>
      </c>
      <c r="I96" s="183"/>
      <c r="J96" s="179"/>
      <c r="K96" s="179"/>
      <c r="L96" s="184"/>
      <c r="M96" s="185"/>
      <c r="N96" s="186"/>
      <c r="O96" s="186"/>
      <c r="P96" s="186"/>
      <c r="Q96" s="186"/>
      <c r="R96" s="186"/>
      <c r="S96" s="186"/>
      <c r="T96" s="187"/>
      <c r="AT96" s="188" t="s">
        <v>190</v>
      </c>
      <c r="AU96" s="188" t="s">
        <v>72</v>
      </c>
      <c r="AV96" s="10" t="s">
        <v>81</v>
      </c>
      <c r="AW96" s="10" t="s">
        <v>33</v>
      </c>
      <c r="AX96" s="10" t="s">
        <v>79</v>
      </c>
      <c r="AY96" s="188" t="s">
        <v>184</v>
      </c>
    </row>
    <row r="97" spans="1:65" s="2" customFormat="1" ht="21.75" customHeight="1">
      <c r="A97" s="31"/>
      <c r="B97" s="32"/>
      <c r="C97" s="200" t="s">
        <v>183</v>
      </c>
      <c r="D97" s="200" t="s">
        <v>215</v>
      </c>
      <c r="E97" s="201" t="s">
        <v>353</v>
      </c>
      <c r="F97" s="202" t="s">
        <v>354</v>
      </c>
      <c r="G97" s="203" t="s">
        <v>218</v>
      </c>
      <c r="H97" s="204">
        <v>6.36</v>
      </c>
      <c r="I97" s="205"/>
      <c r="J97" s="206">
        <f>ROUND(I97*H97,2)</f>
        <v>0</v>
      </c>
      <c r="K97" s="202" t="s">
        <v>182</v>
      </c>
      <c r="L97" s="207"/>
      <c r="M97" s="208" t="s">
        <v>19</v>
      </c>
      <c r="N97" s="209" t="s">
        <v>43</v>
      </c>
      <c r="O97" s="61"/>
      <c r="P97" s="169">
        <f>O97*H97</f>
        <v>0</v>
      </c>
      <c r="Q97" s="169">
        <v>1</v>
      </c>
      <c r="R97" s="169">
        <f>Q97*H97</f>
        <v>6.36</v>
      </c>
      <c r="S97" s="169">
        <v>0</v>
      </c>
      <c r="T97" s="170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1" t="s">
        <v>219</v>
      </c>
      <c r="AT97" s="171" t="s">
        <v>215</v>
      </c>
      <c r="AU97" s="171" t="s">
        <v>72</v>
      </c>
      <c r="AY97" s="14" t="s">
        <v>184</v>
      </c>
      <c r="BE97" s="172">
        <f>IF(N97="základní",J97,0)</f>
        <v>0</v>
      </c>
      <c r="BF97" s="172">
        <f>IF(N97="snížená",J97,0)</f>
        <v>0</v>
      </c>
      <c r="BG97" s="172">
        <f>IF(N97="zákl. přenesená",J97,0)</f>
        <v>0</v>
      </c>
      <c r="BH97" s="172">
        <f>IF(N97="sníž. přenesená",J97,0)</f>
        <v>0</v>
      </c>
      <c r="BI97" s="172">
        <f>IF(N97="nulová",J97,0)</f>
        <v>0</v>
      </c>
      <c r="BJ97" s="14" t="s">
        <v>79</v>
      </c>
      <c r="BK97" s="172">
        <f>ROUND(I97*H97,2)</f>
        <v>0</v>
      </c>
      <c r="BL97" s="14" t="s">
        <v>183</v>
      </c>
      <c r="BM97" s="171" t="s">
        <v>505</v>
      </c>
    </row>
    <row r="98" spans="1:65" s="2" customFormat="1">
      <c r="A98" s="31"/>
      <c r="B98" s="32"/>
      <c r="C98" s="33"/>
      <c r="D98" s="173" t="s">
        <v>186</v>
      </c>
      <c r="E98" s="33"/>
      <c r="F98" s="174" t="s">
        <v>354</v>
      </c>
      <c r="G98" s="33"/>
      <c r="H98" s="33"/>
      <c r="I98" s="112"/>
      <c r="J98" s="33"/>
      <c r="K98" s="33"/>
      <c r="L98" s="36"/>
      <c r="M98" s="175"/>
      <c r="N98" s="176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4" t="s">
        <v>186</v>
      </c>
      <c r="AU98" s="14" t="s">
        <v>72</v>
      </c>
    </row>
    <row r="99" spans="1:65" s="10" customFormat="1">
      <c r="B99" s="178"/>
      <c r="C99" s="179"/>
      <c r="D99" s="173" t="s">
        <v>190</v>
      </c>
      <c r="E99" s="180" t="s">
        <v>19</v>
      </c>
      <c r="F99" s="181" t="s">
        <v>506</v>
      </c>
      <c r="G99" s="179"/>
      <c r="H99" s="182">
        <v>6.36</v>
      </c>
      <c r="I99" s="183"/>
      <c r="J99" s="179"/>
      <c r="K99" s="179"/>
      <c r="L99" s="184"/>
      <c r="M99" s="185"/>
      <c r="N99" s="186"/>
      <c r="O99" s="186"/>
      <c r="P99" s="186"/>
      <c r="Q99" s="186"/>
      <c r="R99" s="186"/>
      <c r="S99" s="186"/>
      <c r="T99" s="187"/>
      <c r="AT99" s="188" t="s">
        <v>190</v>
      </c>
      <c r="AU99" s="188" t="s">
        <v>72</v>
      </c>
      <c r="AV99" s="10" t="s">
        <v>81</v>
      </c>
      <c r="AW99" s="10" t="s">
        <v>33</v>
      </c>
      <c r="AX99" s="10" t="s">
        <v>79</v>
      </c>
      <c r="AY99" s="188" t="s">
        <v>184</v>
      </c>
    </row>
    <row r="100" spans="1:65" s="2" customFormat="1" ht="21.75" customHeight="1">
      <c r="A100" s="31"/>
      <c r="B100" s="32"/>
      <c r="C100" s="160" t="s">
        <v>214</v>
      </c>
      <c r="D100" s="160" t="s">
        <v>178</v>
      </c>
      <c r="E100" s="161" t="s">
        <v>357</v>
      </c>
      <c r="F100" s="162" t="s">
        <v>358</v>
      </c>
      <c r="G100" s="163" t="s">
        <v>196</v>
      </c>
      <c r="H100" s="164">
        <v>82.4</v>
      </c>
      <c r="I100" s="165"/>
      <c r="J100" s="166">
        <f>ROUND(I100*H100,2)</f>
        <v>0</v>
      </c>
      <c r="K100" s="162" t="s">
        <v>182</v>
      </c>
      <c r="L100" s="36"/>
      <c r="M100" s="167" t="s">
        <v>19</v>
      </c>
      <c r="N100" s="168" t="s">
        <v>43</v>
      </c>
      <c r="O100" s="61"/>
      <c r="P100" s="169">
        <f>O100*H100</f>
        <v>0</v>
      </c>
      <c r="Q100" s="169">
        <v>0</v>
      </c>
      <c r="R100" s="169">
        <f>Q100*H100</f>
        <v>0</v>
      </c>
      <c r="S100" s="169">
        <v>0</v>
      </c>
      <c r="T100" s="170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1" t="s">
        <v>183</v>
      </c>
      <c r="AT100" s="171" t="s">
        <v>178</v>
      </c>
      <c r="AU100" s="171" t="s">
        <v>72</v>
      </c>
      <c r="AY100" s="14" t="s">
        <v>184</v>
      </c>
      <c r="BE100" s="172">
        <f>IF(N100="základní",J100,0)</f>
        <v>0</v>
      </c>
      <c r="BF100" s="172">
        <f>IF(N100="snížená",J100,0)</f>
        <v>0</v>
      </c>
      <c r="BG100" s="172">
        <f>IF(N100="zákl. přenesená",J100,0)</f>
        <v>0</v>
      </c>
      <c r="BH100" s="172">
        <f>IF(N100="sníž. přenesená",J100,0)</f>
        <v>0</v>
      </c>
      <c r="BI100" s="172">
        <f>IF(N100="nulová",J100,0)</f>
        <v>0</v>
      </c>
      <c r="BJ100" s="14" t="s">
        <v>79</v>
      </c>
      <c r="BK100" s="172">
        <f>ROUND(I100*H100,2)</f>
        <v>0</v>
      </c>
      <c r="BL100" s="14" t="s">
        <v>183</v>
      </c>
      <c r="BM100" s="171" t="s">
        <v>507</v>
      </c>
    </row>
    <row r="101" spans="1:65" s="2" customFormat="1" ht="39">
      <c r="A101" s="31"/>
      <c r="B101" s="32"/>
      <c r="C101" s="33"/>
      <c r="D101" s="173" t="s">
        <v>186</v>
      </c>
      <c r="E101" s="33"/>
      <c r="F101" s="174" t="s">
        <v>360</v>
      </c>
      <c r="G101" s="33"/>
      <c r="H101" s="33"/>
      <c r="I101" s="112"/>
      <c r="J101" s="33"/>
      <c r="K101" s="33"/>
      <c r="L101" s="36"/>
      <c r="M101" s="175"/>
      <c r="N101" s="176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186</v>
      </c>
      <c r="AU101" s="14" t="s">
        <v>72</v>
      </c>
    </row>
    <row r="102" spans="1:65" s="2" customFormat="1" ht="48.75">
      <c r="A102" s="31"/>
      <c r="B102" s="32"/>
      <c r="C102" s="33"/>
      <c r="D102" s="173" t="s">
        <v>188</v>
      </c>
      <c r="E102" s="33"/>
      <c r="F102" s="177" t="s">
        <v>361</v>
      </c>
      <c r="G102" s="33"/>
      <c r="H102" s="33"/>
      <c r="I102" s="112"/>
      <c r="J102" s="33"/>
      <c r="K102" s="33"/>
      <c r="L102" s="36"/>
      <c r="M102" s="175"/>
      <c r="N102" s="176"/>
      <c r="O102" s="61"/>
      <c r="P102" s="61"/>
      <c r="Q102" s="61"/>
      <c r="R102" s="61"/>
      <c r="S102" s="61"/>
      <c r="T102" s="62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4" t="s">
        <v>188</v>
      </c>
      <c r="AU102" s="14" t="s">
        <v>72</v>
      </c>
    </row>
    <row r="103" spans="1:65" s="10" customFormat="1">
      <c r="B103" s="178"/>
      <c r="C103" s="179"/>
      <c r="D103" s="173" t="s">
        <v>190</v>
      </c>
      <c r="E103" s="180" t="s">
        <v>19</v>
      </c>
      <c r="F103" s="181" t="s">
        <v>508</v>
      </c>
      <c r="G103" s="179"/>
      <c r="H103" s="182">
        <v>44</v>
      </c>
      <c r="I103" s="183"/>
      <c r="J103" s="179"/>
      <c r="K103" s="179"/>
      <c r="L103" s="184"/>
      <c r="M103" s="185"/>
      <c r="N103" s="186"/>
      <c r="O103" s="186"/>
      <c r="P103" s="186"/>
      <c r="Q103" s="186"/>
      <c r="R103" s="186"/>
      <c r="S103" s="186"/>
      <c r="T103" s="187"/>
      <c r="AT103" s="188" t="s">
        <v>190</v>
      </c>
      <c r="AU103" s="188" t="s">
        <v>72</v>
      </c>
      <c r="AV103" s="10" t="s">
        <v>81</v>
      </c>
      <c r="AW103" s="10" t="s">
        <v>33</v>
      </c>
      <c r="AX103" s="10" t="s">
        <v>72</v>
      </c>
      <c r="AY103" s="188" t="s">
        <v>184</v>
      </c>
    </row>
    <row r="104" spans="1:65" s="10" customFormat="1">
      <c r="B104" s="178"/>
      <c r="C104" s="179"/>
      <c r="D104" s="173" t="s">
        <v>190</v>
      </c>
      <c r="E104" s="180" t="s">
        <v>19</v>
      </c>
      <c r="F104" s="181" t="s">
        <v>509</v>
      </c>
      <c r="G104" s="179"/>
      <c r="H104" s="182">
        <v>38.4</v>
      </c>
      <c r="I104" s="183"/>
      <c r="J104" s="179"/>
      <c r="K104" s="179"/>
      <c r="L104" s="184"/>
      <c r="M104" s="185"/>
      <c r="N104" s="186"/>
      <c r="O104" s="186"/>
      <c r="P104" s="186"/>
      <c r="Q104" s="186"/>
      <c r="R104" s="186"/>
      <c r="S104" s="186"/>
      <c r="T104" s="187"/>
      <c r="AT104" s="188" t="s">
        <v>190</v>
      </c>
      <c r="AU104" s="188" t="s">
        <v>72</v>
      </c>
      <c r="AV104" s="10" t="s">
        <v>81</v>
      </c>
      <c r="AW104" s="10" t="s">
        <v>33</v>
      </c>
      <c r="AX104" s="10" t="s">
        <v>72</v>
      </c>
      <c r="AY104" s="188" t="s">
        <v>184</v>
      </c>
    </row>
    <row r="105" spans="1:65" s="11" customFormat="1">
      <c r="B105" s="189"/>
      <c r="C105" s="190"/>
      <c r="D105" s="173" t="s">
        <v>190</v>
      </c>
      <c r="E105" s="191" t="s">
        <v>19</v>
      </c>
      <c r="F105" s="192" t="s">
        <v>193</v>
      </c>
      <c r="G105" s="190"/>
      <c r="H105" s="193">
        <v>82.4</v>
      </c>
      <c r="I105" s="194"/>
      <c r="J105" s="190"/>
      <c r="K105" s="190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190</v>
      </c>
      <c r="AU105" s="199" t="s">
        <v>72</v>
      </c>
      <c r="AV105" s="11" t="s">
        <v>183</v>
      </c>
      <c r="AW105" s="11" t="s">
        <v>33</v>
      </c>
      <c r="AX105" s="11" t="s">
        <v>79</v>
      </c>
      <c r="AY105" s="199" t="s">
        <v>184</v>
      </c>
    </row>
    <row r="106" spans="1:65" s="2" customFormat="1" ht="21.75" customHeight="1">
      <c r="A106" s="31"/>
      <c r="B106" s="32"/>
      <c r="C106" s="160" t="s">
        <v>222</v>
      </c>
      <c r="D106" s="160" t="s">
        <v>178</v>
      </c>
      <c r="E106" s="161" t="s">
        <v>364</v>
      </c>
      <c r="F106" s="162" t="s">
        <v>365</v>
      </c>
      <c r="G106" s="163" t="s">
        <v>196</v>
      </c>
      <c r="H106" s="164">
        <v>44</v>
      </c>
      <c r="I106" s="165"/>
      <c r="J106" s="166">
        <f>ROUND(I106*H106,2)</f>
        <v>0</v>
      </c>
      <c r="K106" s="162" t="s">
        <v>182</v>
      </c>
      <c r="L106" s="36"/>
      <c r="M106" s="167" t="s">
        <v>19</v>
      </c>
      <c r="N106" s="168" t="s">
        <v>43</v>
      </c>
      <c r="O106" s="61"/>
      <c r="P106" s="169">
        <f>O106*H106</f>
        <v>0</v>
      </c>
      <c r="Q106" s="169">
        <v>0</v>
      </c>
      <c r="R106" s="169">
        <f>Q106*H106</f>
        <v>0</v>
      </c>
      <c r="S106" s="169">
        <v>0</v>
      </c>
      <c r="T106" s="170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1" t="s">
        <v>183</v>
      </c>
      <c r="AT106" s="171" t="s">
        <v>178</v>
      </c>
      <c r="AU106" s="171" t="s">
        <v>72</v>
      </c>
      <c r="AY106" s="14" t="s">
        <v>184</v>
      </c>
      <c r="BE106" s="172">
        <f>IF(N106="základní",J106,0)</f>
        <v>0</v>
      </c>
      <c r="BF106" s="172">
        <f>IF(N106="snížená",J106,0)</f>
        <v>0</v>
      </c>
      <c r="BG106" s="172">
        <f>IF(N106="zákl. přenesená",J106,0)</f>
        <v>0</v>
      </c>
      <c r="BH106" s="172">
        <f>IF(N106="sníž. přenesená",J106,0)</f>
        <v>0</v>
      </c>
      <c r="BI106" s="172">
        <f>IF(N106="nulová",J106,0)</f>
        <v>0</v>
      </c>
      <c r="BJ106" s="14" t="s">
        <v>79</v>
      </c>
      <c r="BK106" s="172">
        <f>ROUND(I106*H106,2)</f>
        <v>0</v>
      </c>
      <c r="BL106" s="14" t="s">
        <v>183</v>
      </c>
      <c r="BM106" s="171" t="s">
        <v>510</v>
      </c>
    </row>
    <row r="107" spans="1:65" s="2" customFormat="1" ht="29.25">
      <c r="A107" s="31"/>
      <c r="B107" s="32"/>
      <c r="C107" s="33"/>
      <c r="D107" s="173" t="s">
        <v>186</v>
      </c>
      <c r="E107" s="33"/>
      <c r="F107" s="174" t="s">
        <v>367</v>
      </c>
      <c r="G107" s="33"/>
      <c r="H107" s="33"/>
      <c r="I107" s="112"/>
      <c r="J107" s="33"/>
      <c r="K107" s="33"/>
      <c r="L107" s="36"/>
      <c r="M107" s="175"/>
      <c r="N107" s="176"/>
      <c r="O107" s="61"/>
      <c r="P107" s="61"/>
      <c r="Q107" s="61"/>
      <c r="R107" s="61"/>
      <c r="S107" s="61"/>
      <c r="T107" s="62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4" t="s">
        <v>186</v>
      </c>
      <c r="AU107" s="14" t="s">
        <v>72</v>
      </c>
    </row>
    <row r="108" spans="1:65" s="2" customFormat="1" ht="39">
      <c r="A108" s="31"/>
      <c r="B108" s="32"/>
      <c r="C108" s="33"/>
      <c r="D108" s="173" t="s">
        <v>188</v>
      </c>
      <c r="E108" s="33"/>
      <c r="F108" s="177" t="s">
        <v>212</v>
      </c>
      <c r="G108" s="33"/>
      <c r="H108" s="33"/>
      <c r="I108" s="112"/>
      <c r="J108" s="33"/>
      <c r="K108" s="33"/>
      <c r="L108" s="36"/>
      <c r="M108" s="175"/>
      <c r="N108" s="176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188</v>
      </c>
      <c r="AU108" s="14" t="s">
        <v>72</v>
      </c>
    </row>
    <row r="109" spans="1:65" s="2" customFormat="1" ht="21.75" customHeight="1">
      <c r="A109" s="31"/>
      <c r="B109" s="32"/>
      <c r="C109" s="160" t="s">
        <v>229</v>
      </c>
      <c r="D109" s="160" t="s">
        <v>178</v>
      </c>
      <c r="E109" s="161" t="s">
        <v>208</v>
      </c>
      <c r="F109" s="162" t="s">
        <v>209</v>
      </c>
      <c r="G109" s="163" t="s">
        <v>196</v>
      </c>
      <c r="H109" s="164">
        <v>38.4</v>
      </c>
      <c r="I109" s="165"/>
      <c r="J109" s="166">
        <f>ROUND(I109*H109,2)</f>
        <v>0</v>
      </c>
      <c r="K109" s="162" t="s">
        <v>182</v>
      </c>
      <c r="L109" s="36"/>
      <c r="M109" s="167" t="s">
        <v>19</v>
      </c>
      <c r="N109" s="168" t="s">
        <v>43</v>
      </c>
      <c r="O109" s="61"/>
      <c r="P109" s="169">
        <f>O109*H109</f>
        <v>0</v>
      </c>
      <c r="Q109" s="169">
        <v>0</v>
      </c>
      <c r="R109" s="169">
        <f>Q109*H109</f>
        <v>0</v>
      </c>
      <c r="S109" s="169">
        <v>0</v>
      </c>
      <c r="T109" s="170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1" t="s">
        <v>183</v>
      </c>
      <c r="AT109" s="171" t="s">
        <v>178</v>
      </c>
      <c r="AU109" s="171" t="s">
        <v>72</v>
      </c>
      <c r="AY109" s="14" t="s">
        <v>184</v>
      </c>
      <c r="BE109" s="172">
        <f>IF(N109="základní",J109,0)</f>
        <v>0</v>
      </c>
      <c r="BF109" s="172">
        <f>IF(N109="snížená",J109,0)</f>
        <v>0</v>
      </c>
      <c r="BG109" s="172">
        <f>IF(N109="zákl. přenesená",J109,0)</f>
        <v>0</v>
      </c>
      <c r="BH109" s="172">
        <f>IF(N109="sníž. přenesená",J109,0)</f>
        <v>0</v>
      </c>
      <c r="BI109" s="172">
        <f>IF(N109="nulová",J109,0)</f>
        <v>0</v>
      </c>
      <c r="BJ109" s="14" t="s">
        <v>79</v>
      </c>
      <c r="BK109" s="172">
        <f>ROUND(I109*H109,2)</f>
        <v>0</v>
      </c>
      <c r="BL109" s="14" t="s">
        <v>183</v>
      </c>
      <c r="BM109" s="171" t="s">
        <v>511</v>
      </c>
    </row>
    <row r="110" spans="1:65" s="2" customFormat="1" ht="19.5">
      <c r="A110" s="31"/>
      <c r="B110" s="32"/>
      <c r="C110" s="33"/>
      <c r="D110" s="173" t="s">
        <v>186</v>
      </c>
      <c r="E110" s="33"/>
      <c r="F110" s="174" t="s">
        <v>211</v>
      </c>
      <c r="G110" s="33"/>
      <c r="H110" s="33"/>
      <c r="I110" s="112"/>
      <c r="J110" s="33"/>
      <c r="K110" s="33"/>
      <c r="L110" s="36"/>
      <c r="M110" s="175"/>
      <c r="N110" s="176"/>
      <c r="O110" s="61"/>
      <c r="P110" s="61"/>
      <c r="Q110" s="61"/>
      <c r="R110" s="61"/>
      <c r="S110" s="61"/>
      <c r="T110" s="62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4" t="s">
        <v>186</v>
      </c>
      <c r="AU110" s="14" t="s">
        <v>72</v>
      </c>
    </row>
    <row r="111" spans="1:65" s="2" customFormat="1" ht="39">
      <c r="A111" s="31"/>
      <c r="B111" s="32"/>
      <c r="C111" s="33"/>
      <c r="D111" s="173" t="s">
        <v>188</v>
      </c>
      <c r="E111" s="33"/>
      <c r="F111" s="177" t="s">
        <v>212</v>
      </c>
      <c r="G111" s="33"/>
      <c r="H111" s="33"/>
      <c r="I111" s="112"/>
      <c r="J111" s="33"/>
      <c r="K111" s="33"/>
      <c r="L111" s="36"/>
      <c r="M111" s="175"/>
      <c r="N111" s="176"/>
      <c r="O111" s="61"/>
      <c r="P111" s="61"/>
      <c r="Q111" s="61"/>
      <c r="R111" s="61"/>
      <c r="S111" s="61"/>
      <c r="T111" s="62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4" t="s">
        <v>188</v>
      </c>
      <c r="AU111" s="14" t="s">
        <v>72</v>
      </c>
    </row>
    <row r="112" spans="1:65" s="2" customFormat="1" ht="21.75" customHeight="1">
      <c r="A112" s="31"/>
      <c r="B112" s="32"/>
      <c r="C112" s="200" t="s">
        <v>219</v>
      </c>
      <c r="D112" s="200" t="s">
        <v>215</v>
      </c>
      <c r="E112" s="201" t="s">
        <v>216</v>
      </c>
      <c r="F112" s="202" t="s">
        <v>217</v>
      </c>
      <c r="G112" s="203" t="s">
        <v>218</v>
      </c>
      <c r="H112" s="204">
        <v>107.038</v>
      </c>
      <c r="I112" s="205"/>
      <c r="J112" s="206">
        <f>ROUND(I112*H112,2)</f>
        <v>0</v>
      </c>
      <c r="K112" s="202" t="s">
        <v>182</v>
      </c>
      <c r="L112" s="207"/>
      <c r="M112" s="208" t="s">
        <v>19</v>
      </c>
      <c r="N112" s="209" t="s">
        <v>43</v>
      </c>
      <c r="O112" s="61"/>
      <c r="P112" s="169">
        <f>O112*H112</f>
        <v>0</v>
      </c>
      <c r="Q112" s="169">
        <v>1</v>
      </c>
      <c r="R112" s="169">
        <f>Q112*H112</f>
        <v>107.038</v>
      </c>
      <c r="S112" s="169">
        <v>0</v>
      </c>
      <c r="T112" s="170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71" t="s">
        <v>219</v>
      </c>
      <c r="AT112" s="171" t="s">
        <v>215</v>
      </c>
      <c r="AU112" s="171" t="s">
        <v>72</v>
      </c>
      <c r="AY112" s="14" t="s">
        <v>184</v>
      </c>
      <c r="BE112" s="172">
        <f>IF(N112="základní",J112,0)</f>
        <v>0</v>
      </c>
      <c r="BF112" s="172">
        <f>IF(N112="snížená",J112,0)</f>
        <v>0</v>
      </c>
      <c r="BG112" s="172">
        <f>IF(N112="zákl. přenesená",J112,0)</f>
        <v>0</v>
      </c>
      <c r="BH112" s="172">
        <f>IF(N112="sníž. přenesená",J112,0)</f>
        <v>0</v>
      </c>
      <c r="BI112" s="172">
        <f>IF(N112="nulová",J112,0)</f>
        <v>0</v>
      </c>
      <c r="BJ112" s="14" t="s">
        <v>79</v>
      </c>
      <c r="BK112" s="172">
        <f>ROUND(I112*H112,2)</f>
        <v>0</v>
      </c>
      <c r="BL112" s="14" t="s">
        <v>183</v>
      </c>
      <c r="BM112" s="171" t="s">
        <v>512</v>
      </c>
    </row>
    <row r="113" spans="1:65" s="2" customFormat="1">
      <c r="A113" s="31"/>
      <c r="B113" s="32"/>
      <c r="C113" s="33"/>
      <c r="D113" s="173" t="s">
        <v>186</v>
      </c>
      <c r="E113" s="33"/>
      <c r="F113" s="174" t="s">
        <v>217</v>
      </c>
      <c r="G113" s="33"/>
      <c r="H113" s="33"/>
      <c r="I113" s="112"/>
      <c r="J113" s="33"/>
      <c r="K113" s="33"/>
      <c r="L113" s="36"/>
      <c r="M113" s="175"/>
      <c r="N113" s="176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186</v>
      </c>
      <c r="AU113" s="14" t="s">
        <v>72</v>
      </c>
    </row>
    <row r="114" spans="1:65" s="10" customFormat="1">
      <c r="B114" s="178"/>
      <c r="C114" s="179"/>
      <c r="D114" s="173" t="s">
        <v>190</v>
      </c>
      <c r="E114" s="180" t="s">
        <v>19</v>
      </c>
      <c r="F114" s="181" t="s">
        <v>513</v>
      </c>
      <c r="G114" s="179"/>
      <c r="H114" s="182">
        <v>107.038</v>
      </c>
      <c r="I114" s="183"/>
      <c r="J114" s="179"/>
      <c r="K114" s="179"/>
      <c r="L114" s="184"/>
      <c r="M114" s="185"/>
      <c r="N114" s="186"/>
      <c r="O114" s="186"/>
      <c r="P114" s="186"/>
      <c r="Q114" s="186"/>
      <c r="R114" s="186"/>
      <c r="S114" s="186"/>
      <c r="T114" s="187"/>
      <c r="AT114" s="188" t="s">
        <v>190</v>
      </c>
      <c r="AU114" s="188" t="s">
        <v>72</v>
      </c>
      <c r="AV114" s="10" t="s">
        <v>81</v>
      </c>
      <c r="AW114" s="10" t="s">
        <v>33</v>
      </c>
      <c r="AX114" s="10" t="s">
        <v>79</v>
      </c>
      <c r="AY114" s="188" t="s">
        <v>184</v>
      </c>
    </row>
    <row r="115" spans="1:65" s="2" customFormat="1" ht="21.75" customHeight="1">
      <c r="A115" s="31"/>
      <c r="B115" s="32"/>
      <c r="C115" s="160" t="s">
        <v>241</v>
      </c>
      <c r="D115" s="160" t="s">
        <v>178</v>
      </c>
      <c r="E115" s="161" t="s">
        <v>371</v>
      </c>
      <c r="F115" s="162" t="s">
        <v>372</v>
      </c>
      <c r="G115" s="163" t="s">
        <v>225</v>
      </c>
      <c r="H115" s="164">
        <v>31</v>
      </c>
      <c r="I115" s="165"/>
      <c r="J115" s="166">
        <f>ROUND(I115*H115,2)</f>
        <v>0</v>
      </c>
      <c r="K115" s="162" t="s">
        <v>182</v>
      </c>
      <c r="L115" s="36"/>
      <c r="M115" s="167" t="s">
        <v>19</v>
      </c>
      <c r="N115" s="168" t="s">
        <v>43</v>
      </c>
      <c r="O115" s="61"/>
      <c r="P115" s="169">
        <f>O115*H115</f>
        <v>0</v>
      </c>
      <c r="Q115" s="169">
        <v>0</v>
      </c>
      <c r="R115" s="169">
        <f>Q115*H115</f>
        <v>0</v>
      </c>
      <c r="S115" s="169">
        <v>0</v>
      </c>
      <c r="T115" s="170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71" t="s">
        <v>183</v>
      </c>
      <c r="AT115" s="171" t="s">
        <v>178</v>
      </c>
      <c r="AU115" s="171" t="s">
        <v>72</v>
      </c>
      <c r="AY115" s="14" t="s">
        <v>184</v>
      </c>
      <c r="BE115" s="172">
        <f>IF(N115="základní",J115,0)</f>
        <v>0</v>
      </c>
      <c r="BF115" s="172">
        <f>IF(N115="snížená",J115,0)</f>
        <v>0</v>
      </c>
      <c r="BG115" s="172">
        <f>IF(N115="zákl. přenesená",J115,0)</f>
        <v>0</v>
      </c>
      <c r="BH115" s="172">
        <f>IF(N115="sníž. přenesená",J115,0)</f>
        <v>0</v>
      </c>
      <c r="BI115" s="172">
        <f>IF(N115="nulová",J115,0)</f>
        <v>0</v>
      </c>
      <c r="BJ115" s="14" t="s">
        <v>79</v>
      </c>
      <c r="BK115" s="172">
        <f>ROUND(I115*H115,2)</f>
        <v>0</v>
      </c>
      <c r="BL115" s="14" t="s">
        <v>183</v>
      </c>
      <c r="BM115" s="171" t="s">
        <v>514</v>
      </c>
    </row>
    <row r="116" spans="1:65" s="2" customFormat="1" ht="39">
      <c r="A116" s="31"/>
      <c r="B116" s="32"/>
      <c r="C116" s="33"/>
      <c r="D116" s="173" t="s">
        <v>186</v>
      </c>
      <c r="E116" s="33"/>
      <c r="F116" s="174" t="s">
        <v>374</v>
      </c>
      <c r="G116" s="33"/>
      <c r="H116" s="33"/>
      <c r="I116" s="112"/>
      <c r="J116" s="33"/>
      <c r="K116" s="33"/>
      <c r="L116" s="36"/>
      <c r="M116" s="175"/>
      <c r="N116" s="176"/>
      <c r="O116" s="61"/>
      <c r="P116" s="61"/>
      <c r="Q116" s="61"/>
      <c r="R116" s="61"/>
      <c r="S116" s="61"/>
      <c r="T116" s="62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186</v>
      </c>
      <c r="AU116" s="14" t="s">
        <v>72</v>
      </c>
    </row>
    <row r="117" spans="1:65" s="2" customFormat="1" ht="48.75">
      <c r="A117" s="31"/>
      <c r="B117" s="32"/>
      <c r="C117" s="33"/>
      <c r="D117" s="173" t="s">
        <v>188</v>
      </c>
      <c r="E117" s="33"/>
      <c r="F117" s="177" t="s">
        <v>375</v>
      </c>
      <c r="G117" s="33"/>
      <c r="H117" s="33"/>
      <c r="I117" s="112"/>
      <c r="J117" s="33"/>
      <c r="K117" s="33"/>
      <c r="L117" s="36"/>
      <c r="M117" s="175"/>
      <c r="N117" s="176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188</v>
      </c>
      <c r="AU117" s="14" t="s">
        <v>72</v>
      </c>
    </row>
    <row r="118" spans="1:65" s="2" customFormat="1" ht="21.75" customHeight="1">
      <c r="A118" s="31"/>
      <c r="B118" s="32"/>
      <c r="C118" s="160" t="s">
        <v>247</v>
      </c>
      <c r="D118" s="160" t="s">
        <v>178</v>
      </c>
      <c r="E118" s="161" t="s">
        <v>376</v>
      </c>
      <c r="F118" s="162" t="s">
        <v>377</v>
      </c>
      <c r="G118" s="163" t="s">
        <v>225</v>
      </c>
      <c r="H118" s="164">
        <v>45</v>
      </c>
      <c r="I118" s="165"/>
      <c r="J118" s="166">
        <f>ROUND(I118*H118,2)</f>
        <v>0</v>
      </c>
      <c r="K118" s="162" t="s">
        <v>182</v>
      </c>
      <c r="L118" s="36"/>
      <c r="M118" s="167" t="s">
        <v>19</v>
      </c>
      <c r="N118" s="168" t="s">
        <v>43</v>
      </c>
      <c r="O118" s="61"/>
      <c r="P118" s="169">
        <f>O118*H118</f>
        <v>0</v>
      </c>
      <c r="Q118" s="169">
        <v>0</v>
      </c>
      <c r="R118" s="169">
        <f>Q118*H118</f>
        <v>0</v>
      </c>
      <c r="S118" s="169">
        <v>0</v>
      </c>
      <c r="T118" s="170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1" t="s">
        <v>183</v>
      </c>
      <c r="AT118" s="171" t="s">
        <v>178</v>
      </c>
      <c r="AU118" s="171" t="s">
        <v>72</v>
      </c>
      <c r="AY118" s="14" t="s">
        <v>184</v>
      </c>
      <c r="BE118" s="172">
        <f>IF(N118="základní",J118,0)</f>
        <v>0</v>
      </c>
      <c r="BF118" s="172">
        <f>IF(N118="snížená",J118,0)</f>
        <v>0</v>
      </c>
      <c r="BG118" s="172">
        <f>IF(N118="zákl. přenesená",J118,0)</f>
        <v>0</v>
      </c>
      <c r="BH118" s="172">
        <f>IF(N118="sníž. přenesená",J118,0)</f>
        <v>0</v>
      </c>
      <c r="BI118" s="172">
        <f>IF(N118="nulová",J118,0)</f>
        <v>0</v>
      </c>
      <c r="BJ118" s="14" t="s">
        <v>79</v>
      </c>
      <c r="BK118" s="172">
        <f>ROUND(I118*H118,2)</f>
        <v>0</v>
      </c>
      <c r="BL118" s="14" t="s">
        <v>183</v>
      </c>
      <c r="BM118" s="171" t="s">
        <v>515</v>
      </c>
    </row>
    <row r="119" spans="1:65" s="2" customFormat="1" ht="39">
      <c r="A119" s="31"/>
      <c r="B119" s="32"/>
      <c r="C119" s="33"/>
      <c r="D119" s="173" t="s">
        <v>186</v>
      </c>
      <c r="E119" s="33"/>
      <c r="F119" s="174" t="s">
        <v>379</v>
      </c>
      <c r="G119" s="33"/>
      <c r="H119" s="33"/>
      <c r="I119" s="112"/>
      <c r="J119" s="33"/>
      <c r="K119" s="33"/>
      <c r="L119" s="36"/>
      <c r="M119" s="175"/>
      <c r="N119" s="176"/>
      <c r="O119" s="61"/>
      <c r="P119" s="61"/>
      <c r="Q119" s="61"/>
      <c r="R119" s="61"/>
      <c r="S119" s="61"/>
      <c r="T119" s="6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186</v>
      </c>
      <c r="AU119" s="14" t="s">
        <v>72</v>
      </c>
    </row>
    <row r="120" spans="1:65" s="2" customFormat="1" ht="48.75">
      <c r="A120" s="31"/>
      <c r="B120" s="32"/>
      <c r="C120" s="33"/>
      <c r="D120" s="173" t="s">
        <v>188</v>
      </c>
      <c r="E120" s="33"/>
      <c r="F120" s="177" t="s">
        <v>375</v>
      </c>
      <c r="G120" s="33"/>
      <c r="H120" s="33"/>
      <c r="I120" s="112"/>
      <c r="J120" s="33"/>
      <c r="K120" s="33"/>
      <c r="L120" s="36"/>
      <c r="M120" s="175"/>
      <c r="N120" s="176"/>
      <c r="O120" s="61"/>
      <c r="P120" s="61"/>
      <c r="Q120" s="61"/>
      <c r="R120" s="61"/>
      <c r="S120" s="61"/>
      <c r="T120" s="62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188</v>
      </c>
      <c r="AU120" s="14" t="s">
        <v>72</v>
      </c>
    </row>
    <row r="121" spans="1:65" s="2" customFormat="1" ht="21.75" customHeight="1">
      <c r="A121" s="31"/>
      <c r="B121" s="32"/>
      <c r="C121" s="160" t="s">
        <v>253</v>
      </c>
      <c r="D121" s="160" t="s">
        <v>178</v>
      </c>
      <c r="E121" s="161" t="s">
        <v>380</v>
      </c>
      <c r="F121" s="162" t="s">
        <v>381</v>
      </c>
      <c r="G121" s="163" t="s">
        <v>225</v>
      </c>
      <c r="H121" s="164">
        <v>29</v>
      </c>
      <c r="I121" s="165"/>
      <c r="J121" s="166">
        <f>ROUND(I121*H121,2)</f>
        <v>0</v>
      </c>
      <c r="K121" s="162" t="s">
        <v>182</v>
      </c>
      <c r="L121" s="36"/>
      <c r="M121" s="167" t="s">
        <v>19</v>
      </c>
      <c r="N121" s="168" t="s">
        <v>43</v>
      </c>
      <c r="O121" s="61"/>
      <c r="P121" s="169">
        <f>O121*H121</f>
        <v>0</v>
      </c>
      <c r="Q121" s="169">
        <v>0</v>
      </c>
      <c r="R121" s="169">
        <f>Q121*H121</f>
        <v>0</v>
      </c>
      <c r="S121" s="169">
        <v>0</v>
      </c>
      <c r="T121" s="170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1" t="s">
        <v>183</v>
      </c>
      <c r="AT121" s="171" t="s">
        <v>178</v>
      </c>
      <c r="AU121" s="171" t="s">
        <v>72</v>
      </c>
      <c r="AY121" s="14" t="s">
        <v>184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79</v>
      </c>
      <c r="BK121" s="172">
        <f>ROUND(I121*H121,2)</f>
        <v>0</v>
      </c>
      <c r="BL121" s="14" t="s">
        <v>183</v>
      </c>
      <c r="BM121" s="171" t="s">
        <v>516</v>
      </c>
    </row>
    <row r="122" spans="1:65" s="2" customFormat="1" ht="39">
      <c r="A122" s="31"/>
      <c r="B122" s="32"/>
      <c r="C122" s="33"/>
      <c r="D122" s="173" t="s">
        <v>186</v>
      </c>
      <c r="E122" s="33"/>
      <c r="F122" s="174" t="s">
        <v>383</v>
      </c>
      <c r="G122" s="33"/>
      <c r="H122" s="33"/>
      <c r="I122" s="112"/>
      <c r="J122" s="33"/>
      <c r="K122" s="33"/>
      <c r="L122" s="36"/>
      <c r="M122" s="175"/>
      <c r="N122" s="176"/>
      <c r="O122" s="61"/>
      <c r="P122" s="61"/>
      <c r="Q122" s="61"/>
      <c r="R122" s="61"/>
      <c r="S122" s="61"/>
      <c r="T122" s="62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186</v>
      </c>
      <c r="AU122" s="14" t="s">
        <v>72</v>
      </c>
    </row>
    <row r="123" spans="1:65" s="2" customFormat="1" ht="48.75">
      <c r="A123" s="31"/>
      <c r="B123" s="32"/>
      <c r="C123" s="33"/>
      <c r="D123" s="173" t="s">
        <v>188</v>
      </c>
      <c r="E123" s="33"/>
      <c r="F123" s="177" t="s">
        <v>375</v>
      </c>
      <c r="G123" s="33"/>
      <c r="H123" s="33"/>
      <c r="I123" s="112"/>
      <c r="J123" s="33"/>
      <c r="K123" s="33"/>
      <c r="L123" s="36"/>
      <c r="M123" s="175"/>
      <c r="N123" s="176"/>
      <c r="O123" s="61"/>
      <c r="P123" s="61"/>
      <c r="Q123" s="61"/>
      <c r="R123" s="61"/>
      <c r="S123" s="61"/>
      <c r="T123" s="62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188</v>
      </c>
      <c r="AU123" s="14" t="s">
        <v>72</v>
      </c>
    </row>
    <row r="124" spans="1:65" s="2" customFormat="1" ht="21.75" customHeight="1">
      <c r="A124" s="31"/>
      <c r="B124" s="32"/>
      <c r="C124" s="160" t="s">
        <v>260</v>
      </c>
      <c r="D124" s="160" t="s">
        <v>178</v>
      </c>
      <c r="E124" s="161" t="s">
        <v>384</v>
      </c>
      <c r="F124" s="162" t="s">
        <v>385</v>
      </c>
      <c r="G124" s="163" t="s">
        <v>225</v>
      </c>
      <c r="H124" s="164">
        <v>10</v>
      </c>
      <c r="I124" s="165"/>
      <c r="J124" s="166">
        <f>ROUND(I124*H124,2)</f>
        <v>0</v>
      </c>
      <c r="K124" s="162" t="s">
        <v>182</v>
      </c>
      <c r="L124" s="36"/>
      <c r="M124" s="167" t="s">
        <v>19</v>
      </c>
      <c r="N124" s="168" t="s">
        <v>43</v>
      </c>
      <c r="O124" s="61"/>
      <c r="P124" s="169">
        <f>O124*H124</f>
        <v>0</v>
      </c>
      <c r="Q124" s="169">
        <v>0</v>
      </c>
      <c r="R124" s="169">
        <f>Q124*H124</f>
        <v>0</v>
      </c>
      <c r="S124" s="169">
        <v>0</v>
      </c>
      <c r="T124" s="170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1" t="s">
        <v>183</v>
      </c>
      <c r="AT124" s="171" t="s">
        <v>178</v>
      </c>
      <c r="AU124" s="171" t="s">
        <v>72</v>
      </c>
      <c r="AY124" s="14" t="s">
        <v>184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4" t="s">
        <v>79</v>
      </c>
      <c r="BK124" s="172">
        <f>ROUND(I124*H124,2)</f>
        <v>0</v>
      </c>
      <c r="BL124" s="14" t="s">
        <v>183</v>
      </c>
      <c r="BM124" s="171" t="s">
        <v>517</v>
      </c>
    </row>
    <row r="125" spans="1:65" s="2" customFormat="1" ht="39">
      <c r="A125" s="31"/>
      <c r="B125" s="32"/>
      <c r="C125" s="33"/>
      <c r="D125" s="173" t="s">
        <v>186</v>
      </c>
      <c r="E125" s="33"/>
      <c r="F125" s="174" t="s">
        <v>387</v>
      </c>
      <c r="G125" s="33"/>
      <c r="H125" s="33"/>
      <c r="I125" s="112"/>
      <c r="J125" s="33"/>
      <c r="K125" s="33"/>
      <c r="L125" s="36"/>
      <c r="M125" s="175"/>
      <c r="N125" s="176"/>
      <c r="O125" s="61"/>
      <c r="P125" s="61"/>
      <c r="Q125" s="61"/>
      <c r="R125" s="61"/>
      <c r="S125" s="61"/>
      <c r="T125" s="62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186</v>
      </c>
      <c r="AU125" s="14" t="s">
        <v>72</v>
      </c>
    </row>
    <row r="126" spans="1:65" s="2" customFormat="1" ht="48.75">
      <c r="A126" s="31"/>
      <c r="B126" s="32"/>
      <c r="C126" s="33"/>
      <c r="D126" s="173" t="s">
        <v>188</v>
      </c>
      <c r="E126" s="33"/>
      <c r="F126" s="177" t="s">
        <v>375</v>
      </c>
      <c r="G126" s="33"/>
      <c r="H126" s="33"/>
      <c r="I126" s="112"/>
      <c r="J126" s="33"/>
      <c r="K126" s="33"/>
      <c r="L126" s="36"/>
      <c r="M126" s="175"/>
      <c r="N126" s="176"/>
      <c r="O126" s="61"/>
      <c r="P126" s="61"/>
      <c r="Q126" s="61"/>
      <c r="R126" s="61"/>
      <c r="S126" s="61"/>
      <c r="T126" s="62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188</v>
      </c>
      <c r="AU126" s="14" t="s">
        <v>72</v>
      </c>
    </row>
    <row r="127" spans="1:65" s="2" customFormat="1" ht="21.75" customHeight="1">
      <c r="A127" s="31"/>
      <c r="B127" s="32"/>
      <c r="C127" s="200" t="s">
        <v>267</v>
      </c>
      <c r="D127" s="200" t="s">
        <v>215</v>
      </c>
      <c r="E127" s="201" t="s">
        <v>388</v>
      </c>
      <c r="F127" s="202" t="s">
        <v>389</v>
      </c>
      <c r="G127" s="203" t="s">
        <v>225</v>
      </c>
      <c r="H127" s="204">
        <v>592</v>
      </c>
      <c r="I127" s="205"/>
      <c r="J127" s="206">
        <f>ROUND(I127*H127,2)</f>
        <v>0</v>
      </c>
      <c r="K127" s="202" t="s">
        <v>182</v>
      </c>
      <c r="L127" s="207"/>
      <c r="M127" s="208" t="s">
        <v>19</v>
      </c>
      <c r="N127" s="209" t="s">
        <v>43</v>
      </c>
      <c r="O127" s="61"/>
      <c r="P127" s="169">
        <f>O127*H127</f>
        <v>0</v>
      </c>
      <c r="Q127" s="169">
        <v>5.1999999999999995E-4</v>
      </c>
      <c r="R127" s="169">
        <f>Q127*H127</f>
        <v>0.30783999999999995</v>
      </c>
      <c r="S127" s="169">
        <v>0</v>
      </c>
      <c r="T127" s="170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1" t="s">
        <v>219</v>
      </c>
      <c r="AT127" s="171" t="s">
        <v>215</v>
      </c>
      <c r="AU127" s="171" t="s">
        <v>72</v>
      </c>
      <c r="AY127" s="14" t="s">
        <v>184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79</v>
      </c>
      <c r="BK127" s="172">
        <f>ROUND(I127*H127,2)</f>
        <v>0</v>
      </c>
      <c r="BL127" s="14" t="s">
        <v>183</v>
      </c>
      <c r="BM127" s="171" t="s">
        <v>518</v>
      </c>
    </row>
    <row r="128" spans="1:65" s="2" customFormat="1">
      <c r="A128" s="31"/>
      <c r="B128" s="32"/>
      <c r="C128" s="33"/>
      <c r="D128" s="173" t="s">
        <v>186</v>
      </c>
      <c r="E128" s="33"/>
      <c r="F128" s="174" t="s">
        <v>389</v>
      </c>
      <c r="G128" s="33"/>
      <c r="H128" s="33"/>
      <c r="I128" s="112"/>
      <c r="J128" s="33"/>
      <c r="K128" s="33"/>
      <c r="L128" s="36"/>
      <c r="M128" s="175"/>
      <c r="N128" s="176"/>
      <c r="O128" s="61"/>
      <c r="P128" s="61"/>
      <c r="Q128" s="61"/>
      <c r="R128" s="61"/>
      <c r="S128" s="61"/>
      <c r="T128" s="62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186</v>
      </c>
      <c r="AU128" s="14" t="s">
        <v>72</v>
      </c>
    </row>
    <row r="129" spans="1:65" s="2" customFormat="1" ht="21.75" customHeight="1">
      <c r="A129" s="31"/>
      <c r="B129" s="32"/>
      <c r="C129" s="200" t="s">
        <v>272</v>
      </c>
      <c r="D129" s="200" t="s">
        <v>215</v>
      </c>
      <c r="E129" s="201" t="s">
        <v>391</v>
      </c>
      <c r="F129" s="202" t="s">
        <v>392</v>
      </c>
      <c r="G129" s="203" t="s">
        <v>225</v>
      </c>
      <c r="H129" s="204">
        <v>456</v>
      </c>
      <c r="I129" s="205"/>
      <c r="J129" s="206">
        <f>ROUND(I129*H129,2)</f>
        <v>0</v>
      </c>
      <c r="K129" s="202" t="s">
        <v>182</v>
      </c>
      <c r="L129" s="207"/>
      <c r="M129" s="208" t="s">
        <v>19</v>
      </c>
      <c r="N129" s="209" t="s">
        <v>43</v>
      </c>
      <c r="O129" s="61"/>
      <c r="P129" s="169">
        <f>O129*H129</f>
        <v>0</v>
      </c>
      <c r="Q129" s="169">
        <v>5.6999999999999998E-4</v>
      </c>
      <c r="R129" s="169">
        <f>Q129*H129</f>
        <v>0.25991999999999998</v>
      </c>
      <c r="S129" s="169">
        <v>0</v>
      </c>
      <c r="T129" s="17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1" t="s">
        <v>219</v>
      </c>
      <c r="AT129" s="171" t="s">
        <v>215</v>
      </c>
      <c r="AU129" s="171" t="s">
        <v>72</v>
      </c>
      <c r="AY129" s="14" t="s">
        <v>184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79</v>
      </c>
      <c r="BK129" s="172">
        <f>ROUND(I129*H129,2)</f>
        <v>0</v>
      </c>
      <c r="BL129" s="14" t="s">
        <v>183</v>
      </c>
      <c r="BM129" s="171" t="s">
        <v>519</v>
      </c>
    </row>
    <row r="130" spans="1:65" s="2" customFormat="1">
      <c r="A130" s="31"/>
      <c r="B130" s="32"/>
      <c r="C130" s="33"/>
      <c r="D130" s="173" t="s">
        <v>186</v>
      </c>
      <c r="E130" s="33"/>
      <c r="F130" s="174" t="s">
        <v>392</v>
      </c>
      <c r="G130" s="33"/>
      <c r="H130" s="33"/>
      <c r="I130" s="112"/>
      <c r="J130" s="33"/>
      <c r="K130" s="33"/>
      <c r="L130" s="36"/>
      <c r="M130" s="175"/>
      <c r="N130" s="176"/>
      <c r="O130" s="61"/>
      <c r="P130" s="61"/>
      <c r="Q130" s="61"/>
      <c r="R130" s="61"/>
      <c r="S130" s="61"/>
      <c r="T130" s="62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186</v>
      </c>
      <c r="AU130" s="14" t="s">
        <v>72</v>
      </c>
    </row>
    <row r="131" spans="1:65" s="2" customFormat="1" ht="21.75" customHeight="1">
      <c r="A131" s="31"/>
      <c r="B131" s="32"/>
      <c r="C131" s="200" t="s">
        <v>8</v>
      </c>
      <c r="D131" s="200" t="s">
        <v>215</v>
      </c>
      <c r="E131" s="201" t="s">
        <v>394</v>
      </c>
      <c r="F131" s="202" t="s">
        <v>395</v>
      </c>
      <c r="G131" s="203" t="s">
        <v>225</v>
      </c>
      <c r="H131" s="204">
        <v>152</v>
      </c>
      <c r="I131" s="205"/>
      <c r="J131" s="206">
        <f>ROUND(I131*H131,2)</f>
        <v>0</v>
      </c>
      <c r="K131" s="202" t="s">
        <v>182</v>
      </c>
      <c r="L131" s="207"/>
      <c r="M131" s="208" t="s">
        <v>19</v>
      </c>
      <c r="N131" s="209" t="s">
        <v>43</v>
      </c>
      <c r="O131" s="61"/>
      <c r="P131" s="169">
        <f>O131*H131</f>
        <v>0</v>
      </c>
      <c r="Q131" s="169">
        <v>9.0000000000000006E-5</v>
      </c>
      <c r="R131" s="169">
        <f>Q131*H131</f>
        <v>1.3680000000000001E-2</v>
      </c>
      <c r="S131" s="169">
        <v>0</v>
      </c>
      <c r="T131" s="170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1" t="s">
        <v>219</v>
      </c>
      <c r="AT131" s="171" t="s">
        <v>215</v>
      </c>
      <c r="AU131" s="171" t="s">
        <v>72</v>
      </c>
      <c r="AY131" s="14" t="s">
        <v>184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79</v>
      </c>
      <c r="BK131" s="172">
        <f>ROUND(I131*H131,2)</f>
        <v>0</v>
      </c>
      <c r="BL131" s="14" t="s">
        <v>183</v>
      </c>
      <c r="BM131" s="171" t="s">
        <v>520</v>
      </c>
    </row>
    <row r="132" spans="1:65" s="2" customFormat="1">
      <c r="A132" s="31"/>
      <c r="B132" s="32"/>
      <c r="C132" s="33"/>
      <c r="D132" s="173" t="s">
        <v>186</v>
      </c>
      <c r="E132" s="33"/>
      <c r="F132" s="174" t="s">
        <v>395</v>
      </c>
      <c r="G132" s="33"/>
      <c r="H132" s="33"/>
      <c r="I132" s="112"/>
      <c r="J132" s="33"/>
      <c r="K132" s="33"/>
      <c r="L132" s="36"/>
      <c r="M132" s="175"/>
      <c r="N132" s="176"/>
      <c r="O132" s="61"/>
      <c r="P132" s="61"/>
      <c r="Q132" s="61"/>
      <c r="R132" s="61"/>
      <c r="S132" s="61"/>
      <c r="T132" s="62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186</v>
      </c>
      <c r="AU132" s="14" t="s">
        <v>72</v>
      </c>
    </row>
    <row r="133" spans="1:65" s="2" customFormat="1" ht="21.75" customHeight="1">
      <c r="A133" s="31"/>
      <c r="B133" s="32"/>
      <c r="C133" s="200" t="s">
        <v>285</v>
      </c>
      <c r="D133" s="200" t="s">
        <v>215</v>
      </c>
      <c r="E133" s="201" t="s">
        <v>397</v>
      </c>
      <c r="F133" s="202" t="s">
        <v>398</v>
      </c>
      <c r="G133" s="203" t="s">
        <v>225</v>
      </c>
      <c r="H133" s="204">
        <v>428</v>
      </c>
      <c r="I133" s="205"/>
      <c r="J133" s="206">
        <f>ROUND(I133*H133,2)</f>
        <v>0</v>
      </c>
      <c r="K133" s="202" t="s">
        <v>182</v>
      </c>
      <c r="L133" s="207"/>
      <c r="M133" s="208" t="s">
        <v>19</v>
      </c>
      <c r="N133" s="209" t="s">
        <v>43</v>
      </c>
      <c r="O133" s="61"/>
      <c r="P133" s="169">
        <f>O133*H133</f>
        <v>0</v>
      </c>
      <c r="Q133" s="169">
        <v>1.23E-3</v>
      </c>
      <c r="R133" s="169">
        <f>Q133*H133</f>
        <v>0.52644000000000002</v>
      </c>
      <c r="S133" s="169">
        <v>0</v>
      </c>
      <c r="T133" s="17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1" t="s">
        <v>219</v>
      </c>
      <c r="AT133" s="171" t="s">
        <v>215</v>
      </c>
      <c r="AU133" s="171" t="s">
        <v>72</v>
      </c>
      <c r="AY133" s="14" t="s">
        <v>184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79</v>
      </c>
      <c r="BK133" s="172">
        <f>ROUND(I133*H133,2)</f>
        <v>0</v>
      </c>
      <c r="BL133" s="14" t="s">
        <v>183</v>
      </c>
      <c r="BM133" s="171" t="s">
        <v>521</v>
      </c>
    </row>
    <row r="134" spans="1:65" s="2" customFormat="1">
      <c r="A134" s="31"/>
      <c r="B134" s="32"/>
      <c r="C134" s="33"/>
      <c r="D134" s="173" t="s">
        <v>186</v>
      </c>
      <c r="E134" s="33"/>
      <c r="F134" s="174" t="s">
        <v>398</v>
      </c>
      <c r="G134" s="33"/>
      <c r="H134" s="33"/>
      <c r="I134" s="112"/>
      <c r="J134" s="33"/>
      <c r="K134" s="33"/>
      <c r="L134" s="36"/>
      <c r="M134" s="175"/>
      <c r="N134" s="176"/>
      <c r="O134" s="61"/>
      <c r="P134" s="61"/>
      <c r="Q134" s="61"/>
      <c r="R134" s="61"/>
      <c r="S134" s="61"/>
      <c r="T134" s="62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186</v>
      </c>
      <c r="AU134" s="14" t="s">
        <v>72</v>
      </c>
    </row>
    <row r="135" spans="1:65" s="2" customFormat="1" ht="21.75" customHeight="1">
      <c r="A135" s="31"/>
      <c r="B135" s="32"/>
      <c r="C135" s="160" t="s">
        <v>293</v>
      </c>
      <c r="D135" s="160" t="s">
        <v>178</v>
      </c>
      <c r="E135" s="161" t="s">
        <v>401</v>
      </c>
      <c r="F135" s="162" t="s">
        <v>402</v>
      </c>
      <c r="G135" s="163" t="s">
        <v>225</v>
      </c>
      <c r="H135" s="164">
        <v>93</v>
      </c>
      <c r="I135" s="165"/>
      <c r="J135" s="166">
        <f>ROUND(I135*H135,2)</f>
        <v>0</v>
      </c>
      <c r="K135" s="162" t="s">
        <v>182</v>
      </c>
      <c r="L135" s="36"/>
      <c r="M135" s="167" t="s">
        <v>19</v>
      </c>
      <c r="N135" s="168" t="s">
        <v>43</v>
      </c>
      <c r="O135" s="61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1" t="s">
        <v>183</v>
      </c>
      <c r="AT135" s="171" t="s">
        <v>178</v>
      </c>
      <c r="AU135" s="171" t="s">
        <v>72</v>
      </c>
      <c r="AY135" s="14" t="s">
        <v>184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4" t="s">
        <v>79</v>
      </c>
      <c r="BK135" s="172">
        <f>ROUND(I135*H135,2)</f>
        <v>0</v>
      </c>
      <c r="BL135" s="14" t="s">
        <v>183</v>
      </c>
      <c r="BM135" s="171" t="s">
        <v>522</v>
      </c>
    </row>
    <row r="136" spans="1:65" s="2" customFormat="1" ht="19.5">
      <c r="A136" s="31"/>
      <c r="B136" s="32"/>
      <c r="C136" s="33"/>
      <c r="D136" s="173" t="s">
        <v>186</v>
      </c>
      <c r="E136" s="33"/>
      <c r="F136" s="174" t="s">
        <v>404</v>
      </c>
      <c r="G136" s="33"/>
      <c r="H136" s="33"/>
      <c r="I136" s="112"/>
      <c r="J136" s="33"/>
      <c r="K136" s="33"/>
      <c r="L136" s="36"/>
      <c r="M136" s="175"/>
      <c r="N136" s="176"/>
      <c r="O136" s="61"/>
      <c r="P136" s="61"/>
      <c r="Q136" s="61"/>
      <c r="R136" s="61"/>
      <c r="S136" s="61"/>
      <c r="T136" s="62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186</v>
      </c>
      <c r="AU136" s="14" t="s">
        <v>72</v>
      </c>
    </row>
    <row r="137" spans="1:65" s="2" customFormat="1" ht="29.25">
      <c r="A137" s="31"/>
      <c r="B137" s="32"/>
      <c r="C137" s="33"/>
      <c r="D137" s="173" t="s">
        <v>188</v>
      </c>
      <c r="E137" s="33"/>
      <c r="F137" s="177" t="s">
        <v>405</v>
      </c>
      <c r="G137" s="33"/>
      <c r="H137" s="33"/>
      <c r="I137" s="112"/>
      <c r="J137" s="33"/>
      <c r="K137" s="33"/>
      <c r="L137" s="36"/>
      <c r="M137" s="175"/>
      <c r="N137" s="176"/>
      <c r="O137" s="61"/>
      <c r="P137" s="61"/>
      <c r="Q137" s="61"/>
      <c r="R137" s="61"/>
      <c r="S137" s="61"/>
      <c r="T137" s="62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188</v>
      </c>
      <c r="AU137" s="14" t="s">
        <v>72</v>
      </c>
    </row>
    <row r="138" spans="1:65" s="2" customFormat="1" ht="21.75" customHeight="1">
      <c r="A138" s="31"/>
      <c r="B138" s="32"/>
      <c r="C138" s="200" t="s">
        <v>300</v>
      </c>
      <c r="D138" s="200" t="s">
        <v>215</v>
      </c>
      <c r="E138" s="201" t="s">
        <v>406</v>
      </c>
      <c r="F138" s="202" t="s">
        <v>407</v>
      </c>
      <c r="G138" s="203" t="s">
        <v>181</v>
      </c>
      <c r="H138" s="204">
        <v>23.25</v>
      </c>
      <c r="I138" s="205"/>
      <c r="J138" s="206">
        <f>ROUND(I138*H138,2)</f>
        <v>0</v>
      </c>
      <c r="K138" s="202" t="s">
        <v>182</v>
      </c>
      <c r="L138" s="207"/>
      <c r="M138" s="208" t="s">
        <v>19</v>
      </c>
      <c r="N138" s="209" t="s">
        <v>43</v>
      </c>
      <c r="O138" s="61"/>
      <c r="P138" s="169">
        <f>O138*H138</f>
        <v>0</v>
      </c>
      <c r="Q138" s="169">
        <v>1E-3</v>
      </c>
      <c r="R138" s="169">
        <f>Q138*H138</f>
        <v>2.325E-2</v>
      </c>
      <c r="S138" s="169">
        <v>0</v>
      </c>
      <c r="T138" s="170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1" t="s">
        <v>219</v>
      </c>
      <c r="AT138" s="171" t="s">
        <v>215</v>
      </c>
      <c r="AU138" s="171" t="s">
        <v>72</v>
      </c>
      <c r="AY138" s="14" t="s">
        <v>184</v>
      </c>
      <c r="BE138" s="172">
        <f>IF(N138="základní",J138,0)</f>
        <v>0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4" t="s">
        <v>79</v>
      </c>
      <c r="BK138" s="172">
        <f>ROUND(I138*H138,2)</f>
        <v>0</v>
      </c>
      <c r="BL138" s="14" t="s">
        <v>183</v>
      </c>
      <c r="BM138" s="171" t="s">
        <v>523</v>
      </c>
    </row>
    <row r="139" spans="1:65" s="2" customFormat="1">
      <c r="A139" s="31"/>
      <c r="B139" s="32"/>
      <c r="C139" s="33"/>
      <c r="D139" s="173" t="s">
        <v>186</v>
      </c>
      <c r="E139" s="33"/>
      <c r="F139" s="174" t="s">
        <v>407</v>
      </c>
      <c r="G139" s="33"/>
      <c r="H139" s="33"/>
      <c r="I139" s="112"/>
      <c r="J139" s="33"/>
      <c r="K139" s="33"/>
      <c r="L139" s="36"/>
      <c r="M139" s="175"/>
      <c r="N139" s="176"/>
      <c r="O139" s="61"/>
      <c r="P139" s="61"/>
      <c r="Q139" s="61"/>
      <c r="R139" s="61"/>
      <c r="S139" s="61"/>
      <c r="T139" s="62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186</v>
      </c>
      <c r="AU139" s="14" t="s">
        <v>72</v>
      </c>
    </row>
    <row r="140" spans="1:65" s="10" customFormat="1">
      <c r="B140" s="178"/>
      <c r="C140" s="179"/>
      <c r="D140" s="173" t="s">
        <v>190</v>
      </c>
      <c r="E140" s="180" t="s">
        <v>19</v>
      </c>
      <c r="F140" s="181" t="s">
        <v>524</v>
      </c>
      <c r="G140" s="179"/>
      <c r="H140" s="182">
        <v>23.25</v>
      </c>
      <c r="I140" s="183"/>
      <c r="J140" s="179"/>
      <c r="K140" s="179"/>
      <c r="L140" s="184"/>
      <c r="M140" s="185"/>
      <c r="N140" s="186"/>
      <c r="O140" s="186"/>
      <c r="P140" s="186"/>
      <c r="Q140" s="186"/>
      <c r="R140" s="186"/>
      <c r="S140" s="186"/>
      <c r="T140" s="187"/>
      <c r="AT140" s="188" t="s">
        <v>190</v>
      </c>
      <c r="AU140" s="188" t="s">
        <v>72</v>
      </c>
      <c r="AV140" s="10" t="s">
        <v>81</v>
      </c>
      <c r="AW140" s="10" t="s">
        <v>33</v>
      </c>
      <c r="AX140" s="10" t="s">
        <v>79</v>
      </c>
      <c r="AY140" s="188" t="s">
        <v>184</v>
      </c>
    </row>
    <row r="141" spans="1:65" s="2" customFormat="1" ht="21.75" customHeight="1">
      <c r="A141" s="31"/>
      <c r="B141" s="32"/>
      <c r="C141" s="200" t="s">
        <v>306</v>
      </c>
      <c r="D141" s="200" t="s">
        <v>215</v>
      </c>
      <c r="E141" s="201" t="s">
        <v>230</v>
      </c>
      <c r="F141" s="202" t="s">
        <v>231</v>
      </c>
      <c r="G141" s="203" t="s">
        <v>225</v>
      </c>
      <c r="H141" s="204">
        <v>214</v>
      </c>
      <c r="I141" s="205"/>
      <c r="J141" s="206">
        <f>ROUND(I141*H141,2)</f>
        <v>0</v>
      </c>
      <c r="K141" s="202" t="s">
        <v>182</v>
      </c>
      <c r="L141" s="207"/>
      <c r="M141" s="208" t="s">
        <v>19</v>
      </c>
      <c r="N141" s="209" t="s">
        <v>43</v>
      </c>
      <c r="O141" s="61"/>
      <c r="P141" s="169">
        <f>O141*H141</f>
        <v>0</v>
      </c>
      <c r="Q141" s="169">
        <v>1.8000000000000001E-4</v>
      </c>
      <c r="R141" s="169">
        <f>Q141*H141</f>
        <v>3.8520000000000006E-2</v>
      </c>
      <c r="S141" s="169">
        <v>0</v>
      </c>
      <c r="T141" s="170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1" t="s">
        <v>410</v>
      </c>
      <c r="AT141" s="171" t="s">
        <v>215</v>
      </c>
      <c r="AU141" s="171" t="s">
        <v>72</v>
      </c>
      <c r="AY141" s="14" t="s">
        <v>184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4" t="s">
        <v>79</v>
      </c>
      <c r="BK141" s="172">
        <f>ROUND(I141*H141,2)</f>
        <v>0</v>
      </c>
      <c r="BL141" s="14" t="s">
        <v>410</v>
      </c>
      <c r="BM141" s="171" t="s">
        <v>525</v>
      </c>
    </row>
    <row r="142" spans="1:65" s="2" customFormat="1">
      <c r="A142" s="31"/>
      <c r="B142" s="32"/>
      <c r="C142" s="33"/>
      <c r="D142" s="173" t="s">
        <v>186</v>
      </c>
      <c r="E142" s="33"/>
      <c r="F142" s="174" t="s">
        <v>231</v>
      </c>
      <c r="G142" s="33"/>
      <c r="H142" s="33"/>
      <c r="I142" s="112"/>
      <c r="J142" s="33"/>
      <c r="K142" s="33"/>
      <c r="L142" s="36"/>
      <c r="M142" s="175"/>
      <c r="N142" s="176"/>
      <c r="O142" s="61"/>
      <c r="P142" s="61"/>
      <c r="Q142" s="61"/>
      <c r="R142" s="61"/>
      <c r="S142" s="61"/>
      <c r="T142" s="62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186</v>
      </c>
      <c r="AU142" s="14" t="s">
        <v>72</v>
      </c>
    </row>
    <row r="143" spans="1:65" s="10" customFormat="1">
      <c r="B143" s="178"/>
      <c r="C143" s="179"/>
      <c r="D143" s="173" t="s">
        <v>190</v>
      </c>
      <c r="E143" s="180" t="s">
        <v>19</v>
      </c>
      <c r="F143" s="181" t="s">
        <v>526</v>
      </c>
      <c r="G143" s="179"/>
      <c r="H143" s="182">
        <v>214</v>
      </c>
      <c r="I143" s="183"/>
      <c r="J143" s="179"/>
      <c r="K143" s="179"/>
      <c r="L143" s="184"/>
      <c r="M143" s="185"/>
      <c r="N143" s="186"/>
      <c r="O143" s="186"/>
      <c r="P143" s="186"/>
      <c r="Q143" s="186"/>
      <c r="R143" s="186"/>
      <c r="S143" s="186"/>
      <c r="T143" s="187"/>
      <c r="AT143" s="188" t="s">
        <v>190</v>
      </c>
      <c r="AU143" s="188" t="s">
        <v>72</v>
      </c>
      <c r="AV143" s="10" t="s">
        <v>81</v>
      </c>
      <c r="AW143" s="10" t="s">
        <v>33</v>
      </c>
      <c r="AX143" s="10" t="s">
        <v>79</v>
      </c>
      <c r="AY143" s="188" t="s">
        <v>184</v>
      </c>
    </row>
    <row r="144" spans="1:65" s="2" customFormat="1" ht="21.75" customHeight="1">
      <c r="A144" s="31"/>
      <c r="B144" s="32"/>
      <c r="C144" s="200" t="s">
        <v>313</v>
      </c>
      <c r="D144" s="200" t="s">
        <v>215</v>
      </c>
      <c r="E144" s="201" t="s">
        <v>413</v>
      </c>
      <c r="F144" s="202" t="s">
        <v>414</v>
      </c>
      <c r="G144" s="203" t="s">
        <v>225</v>
      </c>
      <c r="H144" s="204">
        <v>1048</v>
      </c>
      <c r="I144" s="205"/>
      <c r="J144" s="206">
        <f>ROUND(I144*H144,2)</f>
        <v>0</v>
      </c>
      <c r="K144" s="202" t="s">
        <v>182</v>
      </c>
      <c r="L144" s="207"/>
      <c r="M144" s="208" t="s">
        <v>19</v>
      </c>
      <c r="N144" s="209" t="s">
        <v>43</v>
      </c>
      <c r="O144" s="61"/>
      <c r="P144" s="169">
        <f>O144*H144</f>
        <v>0</v>
      </c>
      <c r="Q144" s="169">
        <v>9.0000000000000006E-5</v>
      </c>
      <c r="R144" s="169">
        <f>Q144*H144</f>
        <v>9.4320000000000001E-2</v>
      </c>
      <c r="S144" s="169">
        <v>0</v>
      </c>
      <c r="T144" s="170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1" t="s">
        <v>410</v>
      </c>
      <c r="AT144" s="171" t="s">
        <v>215</v>
      </c>
      <c r="AU144" s="171" t="s">
        <v>72</v>
      </c>
      <c r="AY144" s="14" t="s">
        <v>184</v>
      </c>
      <c r="BE144" s="172">
        <f>IF(N144="základní",J144,0)</f>
        <v>0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4" t="s">
        <v>79</v>
      </c>
      <c r="BK144" s="172">
        <f>ROUND(I144*H144,2)</f>
        <v>0</v>
      </c>
      <c r="BL144" s="14" t="s">
        <v>410</v>
      </c>
      <c r="BM144" s="171" t="s">
        <v>527</v>
      </c>
    </row>
    <row r="145" spans="1:65" s="2" customFormat="1">
      <c r="A145" s="31"/>
      <c r="B145" s="32"/>
      <c r="C145" s="33"/>
      <c r="D145" s="173" t="s">
        <v>186</v>
      </c>
      <c r="E145" s="33"/>
      <c r="F145" s="174" t="s">
        <v>414</v>
      </c>
      <c r="G145" s="33"/>
      <c r="H145" s="33"/>
      <c r="I145" s="112"/>
      <c r="J145" s="33"/>
      <c r="K145" s="33"/>
      <c r="L145" s="36"/>
      <c r="M145" s="175"/>
      <c r="N145" s="176"/>
      <c r="O145" s="61"/>
      <c r="P145" s="61"/>
      <c r="Q145" s="61"/>
      <c r="R145" s="61"/>
      <c r="S145" s="61"/>
      <c r="T145" s="62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186</v>
      </c>
      <c r="AU145" s="14" t="s">
        <v>72</v>
      </c>
    </row>
    <row r="146" spans="1:65" s="10" customFormat="1">
      <c r="B146" s="178"/>
      <c r="C146" s="179"/>
      <c r="D146" s="173" t="s">
        <v>190</v>
      </c>
      <c r="E146" s="180" t="s">
        <v>19</v>
      </c>
      <c r="F146" s="181" t="s">
        <v>528</v>
      </c>
      <c r="G146" s="179"/>
      <c r="H146" s="182">
        <v>1048</v>
      </c>
      <c r="I146" s="183"/>
      <c r="J146" s="179"/>
      <c r="K146" s="179"/>
      <c r="L146" s="184"/>
      <c r="M146" s="185"/>
      <c r="N146" s="186"/>
      <c r="O146" s="186"/>
      <c r="P146" s="186"/>
      <c r="Q146" s="186"/>
      <c r="R146" s="186"/>
      <c r="S146" s="186"/>
      <c r="T146" s="187"/>
      <c r="AT146" s="188" t="s">
        <v>190</v>
      </c>
      <c r="AU146" s="188" t="s">
        <v>72</v>
      </c>
      <c r="AV146" s="10" t="s">
        <v>81</v>
      </c>
      <c r="AW146" s="10" t="s">
        <v>33</v>
      </c>
      <c r="AX146" s="10" t="s">
        <v>79</v>
      </c>
      <c r="AY146" s="188" t="s">
        <v>184</v>
      </c>
    </row>
    <row r="147" spans="1:65" s="2" customFormat="1" ht="21.75" customHeight="1">
      <c r="A147" s="31"/>
      <c r="B147" s="32"/>
      <c r="C147" s="160" t="s">
        <v>7</v>
      </c>
      <c r="D147" s="160" t="s">
        <v>178</v>
      </c>
      <c r="E147" s="161" t="s">
        <v>417</v>
      </c>
      <c r="F147" s="162" t="s">
        <v>418</v>
      </c>
      <c r="G147" s="163" t="s">
        <v>204</v>
      </c>
      <c r="H147" s="164">
        <v>2.5000000000000001E-2</v>
      </c>
      <c r="I147" s="165"/>
      <c r="J147" s="166">
        <f>ROUND(I147*H147,2)</f>
        <v>0</v>
      </c>
      <c r="K147" s="162" t="s">
        <v>182</v>
      </c>
      <c r="L147" s="36"/>
      <c r="M147" s="167" t="s">
        <v>19</v>
      </c>
      <c r="N147" s="168" t="s">
        <v>43</v>
      </c>
      <c r="O147" s="61"/>
      <c r="P147" s="169">
        <f>O147*H147</f>
        <v>0</v>
      </c>
      <c r="Q147" s="169">
        <v>0</v>
      </c>
      <c r="R147" s="169">
        <f>Q147*H147</f>
        <v>0</v>
      </c>
      <c r="S147" s="169">
        <v>0</v>
      </c>
      <c r="T147" s="17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1" t="s">
        <v>183</v>
      </c>
      <c r="AT147" s="171" t="s">
        <v>178</v>
      </c>
      <c r="AU147" s="171" t="s">
        <v>72</v>
      </c>
      <c r="AY147" s="14" t="s">
        <v>184</v>
      </c>
      <c r="BE147" s="172">
        <f>IF(N147="základní",J147,0)</f>
        <v>0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4" t="s">
        <v>79</v>
      </c>
      <c r="BK147" s="172">
        <f>ROUND(I147*H147,2)</f>
        <v>0</v>
      </c>
      <c r="BL147" s="14" t="s">
        <v>183</v>
      </c>
      <c r="BM147" s="171" t="s">
        <v>529</v>
      </c>
    </row>
    <row r="148" spans="1:65" s="2" customFormat="1" ht="39">
      <c r="A148" s="31"/>
      <c r="B148" s="32"/>
      <c r="C148" s="33"/>
      <c r="D148" s="173" t="s">
        <v>186</v>
      </c>
      <c r="E148" s="33"/>
      <c r="F148" s="174" t="s">
        <v>420</v>
      </c>
      <c r="G148" s="33"/>
      <c r="H148" s="33"/>
      <c r="I148" s="112"/>
      <c r="J148" s="33"/>
      <c r="K148" s="33"/>
      <c r="L148" s="36"/>
      <c r="M148" s="175"/>
      <c r="N148" s="176"/>
      <c r="O148" s="61"/>
      <c r="P148" s="61"/>
      <c r="Q148" s="61"/>
      <c r="R148" s="61"/>
      <c r="S148" s="61"/>
      <c r="T148" s="62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186</v>
      </c>
      <c r="AU148" s="14" t="s">
        <v>72</v>
      </c>
    </row>
    <row r="149" spans="1:65" s="2" customFormat="1" ht="48.75">
      <c r="A149" s="31"/>
      <c r="B149" s="32"/>
      <c r="C149" s="33"/>
      <c r="D149" s="173" t="s">
        <v>188</v>
      </c>
      <c r="E149" s="33"/>
      <c r="F149" s="177" t="s">
        <v>421</v>
      </c>
      <c r="G149" s="33"/>
      <c r="H149" s="33"/>
      <c r="I149" s="112"/>
      <c r="J149" s="33"/>
      <c r="K149" s="33"/>
      <c r="L149" s="36"/>
      <c r="M149" s="175"/>
      <c r="N149" s="176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188</v>
      </c>
      <c r="AU149" s="14" t="s">
        <v>72</v>
      </c>
    </row>
    <row r="150" spans="1:65" s="2" customFormat="1" ht="21.75" customHeight="1">
      <c r="A150" s="31"/>
      <c r="B150" s="32"/>
      <c r="C150" s="160" t="s">
        <v>325</v>
      </c>
      <c r="D150" s="160" t="s">
        <v>178</v>
      </c>
      <c r="E150" s="161" t="s">
        <v>422</v>
      </c>
      <c r="F150" s="162" t="s">
        <v>423</v>
      </c>
      <c r="G150" s="163" t="s">
        <v>236</v>
      </c>
      <c r="H150" s="164">
        <v>62.390999999999998</v>
      </c>
      <c r="I150" s="165"/>
      <c r="J150" s="166">
        <f>ROUND(I150*H150,2)</f>
        <v>0</v>
      </c>
      <c r="K150" s="162" t="s">
        <v>182</v>
      </c>
      <c r="L150" s="36"/>
      <c r="M150" s="167" t="s">
        <v>19</v>
      </c>
      <c r="N150" s="168" t="s">
        <v>43</v>
      </c>
      <c r="O150" s="61"/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1" t="s">
        <v>183</v>
      </c>
      <c r="AT150" s="171" t="s">
        <v>178</v>
      </c>
      <c r="AU150" s="171" t="s">
        <v>72</v>
      </c>
      <c r="AY150" s="14" t="s">
        <v>184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4" t="s">
        <v>79</v>
      </c>
      <c r="BK150" s="172">
        <f>ROUND(I150*H150,2)</f>
        <v>0</v>
      </c>
      <c r="BL150" s="14" t="s">
        <v>183</v>
      </c>
      <c r="BM150" s="171" t="s">
        <v>530</v>
      </c>
    </row>
    <row r="151" spans="1:65" s="2" customFormat="1" ht="39">
      <c r="A151" s="31"/>
      <c r="B151" s="32"/>
      <c r="C151" s="33"/>
      <c r="D151" s="173" t="s">
        <v>186</v>
      </c>
      <c r="E151" s="33"/>
      <c r="F151" s="174" t="s">
        <v>425</v>
      </c>
      <c r="G151" s="33"/>
      <c r="H151" s="33"/>
      <c r="I151" s="112"/>
      <c r="J151" s="33"/>
      <c r="K151" s="33"/>
      <c r="L151" s="36"/>
      <c r="M151" s="175"/>
      <c r="N151" s="176"/>
      <c r="O151" s="61"/>
      <c r="P151" s="61"/>
      <c r="Q151" s="61"/>
      <c r="R151" s="61"/>
      <c r="S151" s="61"/>
      <c r="T151" s="62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186</v>
      </c>
      <c r="AU151" s="14" t="s">
        <v>72</v>
      </c>
    </row>
    <row r="152" spans="1:65" s="2" customFormat="1" ht="48.75">
      <c r="A152" s="31"/>
      <c r="B152" s="32"/>
      <c r="C152" s="33"/>
      <c r="D152" s="173" t="s">
        <v>188</v>
      </c>
      <c r="E152" s="33"/>
      <c r="F152" s="177" t="s">
        <v>421</v>
      </c>
      <c r="G152" s="33"/>
      <c r="H152" s="33"/>
      <c r="I152" s="112"/>
      <c r="J152" s="33"/>
      <c r="K152" s="33"/>
      <c r="L152" s="36"/>
      <c r="M152" s="175"/>
      <c r="N152" s="176"/>
      <c r="O152" s="61"/>
      <c r="P152" s="61"/>
      <c r="Q152" s="61"/>
      <c r="R152" s="61"/>
      <c r="S152" s="61"/>
      <c r="T152" s="62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188</v>
      </c>
      <c r="AU152" s="14" t="s">
        <v>72</v>
      </c>
    </row>
    <row r="153" spans="1:65" s="2" customFormat="1" ht="21.75" customHeight="1">
      <c r="A153" s="31"/>
      <c r="B153" s="32"/>
      <c r="C153" s="160" t="s">
        <v>426</v>
      </c>
      <c r="D153" s="160" t="s">
        <v>178</v>
      </c>
      <c r="E153" s="161" t="s">
        <v>427</v>
      </c>
      <c r="F153" s="162" t="s">
        <v>428</v>
      </c>
      <c r="G153" s="163" t="s">
        <v>429</v>
      </c>
      <c r="H153" s="164">
        <v>2</v>
      </c>
      <c r="I153" s="165"/>
      <c r="J153" s="166">
        <f>ROUND(I153*H153,2)</f>
        <v>0</v>
      </c>
      <c r="K153" s="162" t="s">
        <v>182</v>
      </c>
      <c r="L153" s="36"/>
      <c r="M153" s="167" t="s">
        <v>19</v>
      </c>
      <c r="N153" s="168" t="s">
        <v>43</v>
      </c>
      <c r="O153" s="61"/>
      <c r="P153" s="169">
        <f>O153*H153</f>
        <v>0</v>
      </c>
      <c r="Q153" s="169">
        <v>0</v>
      </c>
      <c r="R153" s="169">
        <f>Q153*H153</f>
        <v>0</v>
      </c>
      <c r="S153" s="169">
        <v>0</v>
      </c>
      <c r="T153" s="170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1" t="s">
        <v>183</v>
      </c>
      <c r="AT153" s="171" t="s">
        <v>178</v>
      </c>
      <c r="AU153" s="171" t="s">
        <v>72</v>
      </c>
      <c r="AY153" s="14" t="s">
        <v>184</v>
      </c>
      <c r="BE153" s="172">
        <f>IF(N153="základní",J153,0)</f>
        <v>0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4" t="s">
        <v>79</v>
      </c>
      <c r="BK153" s="172">
        <f>ROUND(I153*H153,2)</f>
        <v>0</v>
      </c>
      <c r="BL153" s="14" t="s">
        <v>183</v>
      </c>
      <c r="BM153" s="171" t="s">
        <v>531</v>
      </c>
    </row>
    <row r="154" spans="1:65" s="2" customFormat="1" ht="19.5">
      <c r="A154" s="31"/>
      <c r="B154" s="32"/>
      <c r="C154" s="33"/>
      <c r="D154" s="173" t="s">
        <v>186</v>
      </c>
      <c r="E154" s="33"/>
      <c r="F154" s="174" t="s">
        <v>431</v>
      </c>
      <c r="G154" s="33"/>
      <c r="H154" s="33"/>
      <c r="I154" s="112"/>
      <c r="J154" s="33"/>
      <c r="K154" s="33"/>
      <c r="L154" s="36"/>
      <c r="M154" s="175"/>
      <c r="N154" s="176"/>
      <c r="O154" s="61"/>
      <c r="P154" s="61"/>
      <c r="Q154" s="61"/>
      <c r="R154" s="61"/>
      <c r="S154" s="61"/>
      <c r="T154" s="62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186</v>
      </c>
      <c r="AU154" s="14" t="s">
        <v>72</v>
      </c>
    </row>
    <row r="155" spans="1:65" s="2" customFormat="1" ht="29.25">
      <c r="A155" s="31"/>
      <c r="B155" s="32"/>
      <c r="C155" s="33"/>
      <c r="D155" s="173" t="s">
        <v>188</v>
      </c>
      <c r="E155" s="33"/>
      <c r="F155" s="177" t="s">
        <v>432</v>
      </c>
      <c r="G155" s="33"/>
      <c r="H155" s="33"/>
      <c r="I155" s="112"/>
      <c r="J155" s="33"/>
      <c r="K155" s="33"/>
      <c r="L155" s="36"/>
      <c r="M155" s="175"/>
      <c r="N155" s="176"/>
      <c r="O155" s="61"/>
      <c r="P155" s="61"/>
      <c r="Q155" s="61"/>
      <c r="R155" s="61"/>
      <c r="S155" s="61"/>
      <c r="T155" s="62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188</v>
      </c>
      <c r="AU155" s="14" t="s">
        <v>72</v>
      </c>
    </row>
    <row r="156" spans="1:65" s="2" customFormat="1" ht="21.75" customHeight="1">
      <c r="A156" s="31"/>
      <c r="B156" s="32"/>
      <c r="C156" s="200" t="s">
        <v>433</v>
      </c>
      <c r="D156" s="200" t="s">
        <v>215</v>
      </c>
      <c r="E156" s="201" t="s">
        <v>532</v>
      </c>
      <c r="F156" s="202" t="s">
        <v>533</v>
      </c>
      <c r="G156" s="203" t="s">
        <v>225</v>
      </c>
      <c r="H156" s="204">
        <v>2</v>
      </c>
      <c r="I156" s="205"/>
      <c r="J156" s="206">
        <f>ROUND(I156*H156,2)</f>
        <v>0</v>
      </c>
      <c r="K156" s="202" t="s">
        <v>182</v>
      </c>
      <c r="L156" s="207"/>
      <c r="M156" s="208" t="s">
        <v>19</v>
      </c>
      <c r="N156" s="209" t="s">
        <v>43</v>
      </c>
      <c r="O156" s="61"/>
      <c r="P156" s="169">
        <f>O156*H156</f>
        <v>0</v>
      </c>
      <c r="Q156" s="169">
        <v>3.0020000000000002E-2</v>
      </c>
      <c r="R156" s="169">
        <f>Q156*H156</f>
        <v>6.0040000000000003E-2</v>
      </c>
      <c r="S156" s="169">
        <v>0</v>
      </c>
      <c r="T156" s="170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1" t="s">
        <v>219</v>
      </c>
      <c r="AT156" s="171" t="s">
        <v>215</v>
      </c>
      <c r="AU156" s="171" t="s">
        <v>72</v>
      </c>
      <c r="AY156" s="14" t="s">
        <v>184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4" t="s">
        <v>79</v>
      </c>
      <c r="BK156" s="172">
        <f>ROUND(I156*H156,2)</f>
        <v>0</v>
      </c>
      <c r="BL156" s="14" t="s">
        <v>183</v>
      </c>
      <c r="BM156" s="171" t="s">
        <v>534</v>
      </c>
    </row>
    <row r="157" spans="1:65" s="2" customFormat="1">
      <c r="A157" s="31"/>
      <c r="B157" s="32"/>
      <c r="C157" s="33"/>
      <c r="D157" s="173" t="s">
        <v>186</v>
      </c>
      <c r="E157" s="33"/>
      <c r="F157" s="174" t="s">
        <v>533</v>
      </c>
      <c r="G157" s="33"/>
      <c r="H157" s="33"/>
      <c r="I157" s="112"/>
      <c r="J157" s="33"/>
      <c r="K157" s="33"/>
      <c r="L157" s="36"/>
      <c r="M157" s="175"/>
      <c r="N157" s="176"/>
      <c r="O157" s="61"/>
      <c r="P157" s="61"/>
      <c r="Q157" s="61"/>
      <c r="R157" s="61"/>
      <c r="S157" s="61"/>
      <c r="T157" s="62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186</v>
      </c>
      <c r="AU157" s="14" t="s">
        <v>72</v>
      </c>
    </row>
    <row r="158" spans="1:65" s="2" customFormat="1" ht="21.75" customHeight="1">
      <c r="A158" s="31"/>
      <c r="B158" s="32"/>
      <c r="C158" s="160" t="s">
        <v>437</v>
      </c>
      <c r="D158" s="160" t="s">
        <v>178</v>
      </c>
      <c r="E158" s="161" t="s">
        <v>438</v>
      </c>
      <c r="F158" s="162" t="s">
        <v>439</v>
      </c>
      <c r="G158" s="163" t="s">
        <v>440</v>
      </c>
      <c r="H158" s="164">
        <v>2</v>
      </c>
      <c r="I158" s="165"/>
      <c r="J158" s="166">
        <f>ROUND(I158*H158,2)</f>
        <v>0</v>
      </c>
      <c r="K158" s="162" t="s">
        <v>182</v>
      </c>
      <c r="L158" s="36"/>
      <c r="M158" s="167" t="s">
        <v>19</v>
      </c>
      <c r="N158" s="168" t="s">
        <v>43</v>
      </c>
      <c r="O158" s="61"/>
      <c r="P158" s="169">
        <f>O158*H158</f>
        <v>0</v>
      </c>
      <c r="Q158" s="169">
        <v>0</v>
      </c>
      <c r="R158" s="169">
        <f>Q158*H158</f>
        <v>0</v>
      </c>
      <c r="S158" s="169">
        <v>0</v>
      </c>
      <c r="T158" s="17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1" t="s">
        <v>183</v>
      </c>
      <c r="AT158" s="171" t="s">
        <v>178</v>
      </c>
      <c r="AU158" s="171" t="s">
        <v>72</v>
      </c>
      <c r="AY158" s="14" t="s">
        <v>184</v>
      </c>
      <c r="BE158" s="172">
        <f>IF(N158="základní",J158,0)</f>
        <v>0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4" t="s">
        <v>79</v>
      </c>
      <c r="BK158" s="172">
        <f>ROUND(I158*H158,2)</f>
        <v>0</v>
      </c>
      <c r="BL158" s="14" t="s">
        <v>183</v>
      </c>
      <c r="BM158" s="171" t="s">
        <v>535</v>
      </c>
    </row>
    <row r="159" spans="1:65" s="2" customFormat="1" ht="29.25">
      <c r="A159" s="31"/>
      <c r="B159" s="32"/>
      <c r="C159" s="33"/>
      <c r="D159" s="173" t="s">
        <v>186</v>
      </c>
      <c r="E159" s="33"/>
      <c r="F159" s="174" t="s">
        <v>442</v>
      </c>
      <c r="G159" s="33"/>
      <c r="H159" s="33"/>
      <c r="I159" s="112"/>
      <c r="J159" s="33"/>
      <c r="K159" s="33"/>
      <c r="L159" s="36"/>
      <c r="M159" s="175"/>
      <c r="N159" s="176"/>
      <c r="O159" s="61"/>
      <c r="P159" s="61"/>
      <c r="Q159" s="61"/>
      <c r="R159" s="61"/>
      <c r="S159" s="61"/>
      <c r="T159" s="62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186</v>
      </c>
      <c r="AU159" s="14" t="s">
        <v>72</v>
      </c>
    </row>
    <row r="160" spans="1:65" s="2" customFormat="1" ht="39">
      <c r="A160" s="31"/>
      <c r="B160" s="32"/>
      <c r="C160" s="33"/>
      <c r="D160" s="173" t="s">
        <v>188</v>
      </c>
      <c r="E160" s="33"/>
      <c r="F160" s="177" t="s">
        <v>443</v>
      </c>
      <c r="G160" s="33"/>
      <c r="H160" s="33"/>
      <c r="I160" s="112"/>
      <c r="J160" s="33"/>
      <c r="K160" s="33"/>
      <c r="L160" s="36"/>
      <c r="M160" s="175"/>
      <c r="N160" s="176"/>
      <c r="O160" s="61"/>
      <c r="P160" s="61"/>
      <c r="Q160" s="61"/>
      <c r="R160" s="61"/>
      <c r="S160" s="61"/>
      <c r="T160" s="62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188</v>
      </c>
      <c r="AU160" s="14" t="s">
        <v>72</v>
      </c>
    </row>
    <row r="161" spans="1:65" s="2" customFormat="1" ht="21.75" customHeight="1">
      <c r="A161" s="31"/>
      <c r="B161" s="32"/>
      <c r="C161" s="200" t="s">
        <v>444</v>
      </c>
      <c r="D161" s="200" t="s">
        <v>215</v>
      </c>
      <c r="E161" s="201" t="s">
        <v>445</v>
      </c>
      <c r="F161" s="202" t="s">
        <v>446</v>
      </c>
      <c r="G161" s="203" t="s">
        <v>225</v>
      </c>
      <c r="H161" s="204">
        <v>2</v>
      </c>
      <c r="I161" s="205"/>
      <c r="J161" s="206">
        <f>ROUND(I161*H161,2)</f>
        <v>0</v>
      </c>
      <c r="K161" s="202" t="s">
        <v>182</v>
      </c>
      <c r="L161" s="207"/>
      <c r="M161" s="208" t="s">
        <v>19</v>
      </c>
      <c r="N161" s="209" t="s">
        <v>43</v>
      </c>
      <c r="O161" s="61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1" t="s">
        <v>219</v>
      </c>
      <c r="AT161" s="171" t="s">
        <v>215</v>
      </c>
      <c r="AU161" s="171" t="s">
        <v>72</v>
      </c>
      <c r="AY161" s="14" t="s">
        <v>184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4" t="s">
        <v>79</v>
      </c>
      <c r="BK161" s="172">
        <f>ROUND(I161*H161,2)</f>
        <v>0</v>
      </c>
      <c r="BL161" s="14" t="s">
        <v>183</v>
      </c>
      <c r="BM161" s="171" t="s">
        <v>536</v>
      </c>
    </row>
    <row r="162" spans="1:65" s="2" customFormat="1">
      <c r="A162" s="31"/>
      <c r="B162" s="32"/>
      <c r="C162" s="33"/>
      <c r="D162" s="173" t="s">
        <v>186</v>
      </c>
      <c r="E162" s="33"/>
      <c r="F162" s="174" t="s">
        <v>446</v>
      </c>
      <c r="G162" s="33"/>
      <c r="H162" s="33"/>
      <c r="I162" s="112"/>
      <c r="J162" s="33"/>
      <c r="K162" s="33"/>
      <c r="L162" s="36"/>
      <c r="M162" s="175"/>
      <c r="N162" s="176"/>
      <c r="O162" s="61"/>
      <c r="P162" s="61"/>
      <c r="Q162" s="61"/>
      <c r="R162" s="61"/>
      <c r="S162" s="61"/>
      <c r="T162" s="62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186</v>
      </c>
      <c r="AU162" s="14" t="s">
        <v>72</v>
      </c>
    </row>
    <row r="163" spans="1:65" s="2" customFormat="1" ht="21.75" customHeight="1">
      <c r="A163" s="31"/>
      <c r="B163" s="32"/>
      <c r="C163" s="160" t="s">
        <v>448</v>
      </c>
      <c r="D163" s="160" t="s">
        <v>178</v>
      </c>
      <c r="E163" s="161" t="s">
        <v>455</v>
      </c>
      <c r="F163" s="162" t="s">
        <v>456</v>
      </c>
      <c r="G163" s="163" t="s">
        <v>225</v>
      </c>
      <c r="H163" s="164">
        <v>1</v>
      </c>
      <c r="I163" s="165"/>
      <c r="J163" s="166">
        <f>ROUND(I163*H163,2)</f>
        <v>0</v>
      </c>
      <c r="K163" s="162" t="s">
        <v>182</v>
      </c>
      <c r="L163" s="36"/>
      <c r="M163" s="167" t="s">
        <v>19</v>
      </c>
      <c r="N163" s="168" t="s">
        <v>43</v>
      </c>
      <c r="O163" s="61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1" t="s">
        <v>183</v>
      </c>
      <c r="AT163" s="171" t="s">
        <v>178</v>
      </c>
      <c r="AU163" s="171" t="s">
        <v>72</v>
      </c>
      <c r="AY163" s="14" t="s">
        <v>184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4" t="s">
        <v>79</v>
      </c>
      <c r="BK163" s="172">
        <f>ROUND(I163*H163,2)</f>
        <v>0</v>
      </c>
      <c r="BL163" s="14" t="s">
        <v>183</v>
      </c>
      <c r="BM163" s="171" t="s">
        <v>537</v>
      </c>
    </row>
    <row r="164" spans="1:65" s="2" customFormat="1" ht="29.25">
      <c r="A164" s="31"/>
      <c r="B164" s="32"/>
      <c r="C164" s="33"/>
      <c r="D164" s="173" t="s">
        <v>186</v>
      </c>
      <c r="E164" s="33"/>
      <c r="F164" s="174" t="s">
        <v>458</v>
      </c>
      <c r="G164" s="33"/>
      <c r="H164" s="33"/>
      <c r="I164" s="112"/>
      <c r="J164" s="33"/>
      <c r="K164" s="33"/>
      <c r="L164" s="36"/>
      <c r="M164" s="175"/>
      <c r="N164" s="176"/>
      <c r="O164" s="61"/>
      <c r="P164" s="61"/>
      <c r="Q164" s="61"/>
      <c r="R164" s="61"/>
      <c r="S164" s="61"/>
      <c r="T164" s="62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186</v>
      </c>
      <c r="AU164" s="14" t="s">
        <v>72</v>
      </c>
    </row>
    <row r="165" spans="1:65" s="2" customFormat="1" ht="29.25">
      <c r="A165" s="31"/>
      <c r="B165" s="32"/>
      <c r="C165" s="33"/>
      <c r="D165" s="173" t="s">
        <v>188</v>
      </c>
      <c r="E165" s="33"/>
      <c r="F165" s="177" t="s">
        <v>459</v>
      </c>
      <c r="G165" s="33"/>
      <c r="H165" s="33"/>
      <c r="I165" s="112"/>
      <c r="J165" s="33"/>
      <c r="K165" s="33"/>
      <c r="L165" s="36"/>
      <c r="M165" s="175"/>
      <c r="N165" s="176"/>
      <c r="O165" s="61"/>
      <c r="P165" s="61"/>
      <c r="Q165" s="61"/>
      <c r="R165" s="61"/>
      <c r="S165" s="61"/>
      <c r="T165" s="62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188</v>
      </c>
      <c r="AU165" s="14" t="s">
        <v>72</v>
      </c>
    </row>
    <row r="166" spans="1:65" s="2" customFormat="1" ht="21.75" customHeight="1">
      <c r="A166" s="31"/>
      <c r="B166" s="32"/>
      <c r="C166" s="160" t="s">
        <v>454</v>
      </c>
      <c r="D166" s="160" t="s">
        <v>178</v>
      </c>
      <c r="E166" s="161" t="s">
        <v>286</v>
      </c>
      <c r="F166" s="162" t="s">
        <v>287</v>
      </c>
      <c r="G166" s="163" t="s">
        <v>218</v>
      </c>
      <c r="H166" s="164">
        <v>11.23</v>
      </c>
      <c r="I166" s="165"/>
      <c r="J166" s="166">
        <f>ROUND(I166*H166,2)</f>
        <v>0</v>
      </c>
      <c r="K166" s="162" t="s">
        <v>182</v>
      </c>
      <c r="L166" s="36"/>
      <c r="M166" s="167" t="s">
        <v>19</v>
      </c>
      <c r="N166" s="168" t="s">
        <v>43</v>
      </c>
      <c r="O166" s="61"/>
      <c r="P166" s="169">
        <f>O166*H166</f>
        <v>0</v>
      </c>
      <c r="Q166" s="169">
        <v>0</v>
      </c>
      <c r="R166" s="169">
        <f>Q166*H166</f>
        <v>0</v>
      </c>
      <c r="S166" s="169">
        <v>0</v>
      </c>
      <c r="T166" s="170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71" t="s">
        <v>288</v>
      </c>
      <c r="AT166" s="171" t="s">
        <v>178</v>
      </c>
      <c r="AU166" s="171" t="s">
        <v>72</v>
      </c>
      <c r="AY166" s="14" t="s">
        <v>184</v>
      </c>
      <c r="BE166" s="172">
        <f>IF(N166="základní",J166,0)</f>
        <v>0</v>
      </c>
      <c r="BF166" s="172">
        <f>IF(N166="snížená",J166,0)</f>
        <v>0</v>
      </c>
      <c r="BG166" s="172">
        <f>IF(N166="zákl. přenesená",J166,0)</f>
        <v>0</v>
      </c>
      <c r="BH166" s="172">
        <f>IF(N166="sníž. přenesená",J166,0)</f>
        <v>0</v>
      </c>
      <c r="BI166" s="172">
        <f>IF(N166="nulová",J166,0)</f>
        <v>0</v>
      </c>
      <c r="BJ166" s="14" t="s">
        <v>79</v>
      </c>
      <c r="BK166" s="172">
        <f>ROUND(I166*H166,2)</f>
        <v>0</v>
      </c>
      <c r="BL166" s="14" t="s">
        <v>288</v>
      </c>
      <c r="BM166" s="171" t="s">
        <v>538</v>
      </c>
    </row>
    <row r="167" spans="1:65" s="2" customFormat="1" ht="29.25">
      <c r="A167" s="31"/>
      <c r="B167" s="32"/>
      <c r="C167" s="33"/>
      <c r="D167" s="173" t="s">
        <v>186</v>
      </c>
      <c r="E167" s="33"/>
      <c r="F167" s="174" t="s">
        <v>290</v>
      </c>
      <c r="G167" s="33"/>
      <c r="H167" s="33"/>
      <c r="I167" s="112"/>
      <c r="J167" s="33"/>
      <c r="K167" s="33"/>
      <c r="L167" s="36"/>
      <c r="M167" s="175"/>
      <c r="N167" s="176"/>
      <c r="O167" s="61"/>
      <c r="P167" s="61"/>
      <c r="Q167" s="61"/>
      <c r="R167" s="61"/>
      <c r="S167" s="61"/>
      <c r="T167" s="62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186</v>
      </c>
      <c r="AU167" s="14" t="s">
        <v>72</v>
      </c>
    </row>
    <row r="168" spans="1:65" s="2" customFormat="1" ht="39">
      <c r="A168" s="31"/>
      <c r="B168" s="32"/>
      <c r="C168" s="33"/>
      <c r="D168" s="173" t="s">
        <v>188</v>
      </c>
      <c r="E168" s="33"/>
      <c r="F168" s="177" t="s">
        <v>291</v>
      </c>
      <c r="G168" s="33"/>
      <c r="H168" s="33"/>
      <c r="I168" s="112"/>
      <c r="J168" s="33"/>
      <c r="K168" s="33"/>
      <c r="L168" s="36"/>
      <c r="M168" s="175"/>
      <c r="N168" s="176"/>
      <c r="O168" s="61"/>
      <c r="P168" s="61"/>
      <c r="Q168" s="61"/>
      <c r="R168" s="61"/>
      <c r="S168" s="61"/>
      <c r="T168" s="62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188</v>
      </c>
      <c r="AU168" s="14" t="s">
        <v>72</v>
      </c>
    </row>
    <row r="169" spans="1:65" s="10" customFormat="1">
      <c r="B169" s="178"/>
      <c r="C169" s="179"/>
      <c r="D169" s="173" t="s">
        <v>190</v>
      </c>
      <c r="E169" s="180" t="s">
        <v>19</v>
      </c>
      <c r="F169" s="181" t="s">
        <v>539</v>
      </c>
      <c r="G169" s="179"/>
      <c r="H169" s="182">
        <v>11.23</v>
      </c>
      <c r="I169" s="183"/>
      <c r="J169" s="179"/>
      <c r="K169" s="179"/>
      <c r="L169" s="184"/>
      <c r="M169" s="185"/>
      <c r="N169" s="186"/>
      <c r="O169" s="186"/>
      <c r="P169" s="186"/>
      <c r="Q169" s="186"/>
      <c r="R169" s="186"/>
      <c r="S169" s="186"/>
      <c r="T169" s="187"/>
      <c r="AT169" s="188" t="s">
        <v>190</v>
      </c>
      <c r="AU169" s="188" t="s">
        <v>72</v>
      </c>
      <c r="AV169" s="10" t="s">
        <v>81</v>
      </c>
      <c r="AW169" s="10" t="s">
        <v>33</v>
      </c>
      <c r="AX169" s="10" t="s">
        <v>79</v>
      </c>
      <c r="AY169" s="188" t="s">
        <v>184</v>
      </c>
    </row>
    <row r="170" spans="1:65" s="2" customFormat="1" ht="21.75" customHeight="1">
      <c r="A170" s="31"/>
      <c r="B170" s="32"/>
      <c r="C170" s="160" t="s">
        <v>460</v>
      </c>
      <c r="D170" s="160" t="s">
        <v>178</v>
      </c>
      <c r="E170" s="161" t="s">
        <v>307</v>
      </c>
      <c r="F170" s="162" t="s">
        <v>308</v>
      </c>
      <c r="G170" s="163" t="s">
        <v>218</v>
      </c>
      <c r="H170" s="164">
        <v>164.22</v>
      </c>
      <c r="I170" s="165"/>
      <c r="J170" s="166">
        <f>ROUND(I170*H170,2)</f>
        <v>0</v>
      </c>
      <c r="K170" s="162" t="s">
        <v>182</v>
      </c>
      <c r="L170" s="36"/>
      <c r="M170" s="167" t="s">
        <v>19</v>
      </c>
      <c r="N170" s="168" t="s">
        <v>43</v>
      </c>
      <c r="O170" s="61"/>
      <c r="P170" s="169">
        <f>O170*H170</f>
        <v>0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1" t="s">
        <v>288</v>
      </c>
      <c r="AT170" s="171" t="s">
        <v>178</v>
      </c>
      <c r="AU170" s="171" t="s">
        <v>72</v>
      </c>
      <c r="AY170" s="14" t="s">
        <v>184</v>
      </c>
      <c r="BE170" s="172">
        <f>IF(N170="základní",J170,0)</f>
        <v>0</v>
      </c>
      <c r="BF170" s="172">
        <f>IF(N170="snížená",J170,0)</f>
        <v>0</v>
      </c>
      <c r="BG170" s="172">
        <f>IF(N170="zákl. přenesená",J170,0)</f>
        <v>0</v>
      </c>
      <c r="BH170" s="172">
        <f>IF(N170="sníž. přenesená",J170,0)</f>
        <v>0</v>
      </c>
      <c r="BI170" s="172">
        <f>IF(N170="nulová",J170,0)</f>
        <v>0</v>
      </c>
      <c r="BJ170" s="14" t="s">
        <v>79</v>
      </c>
      <c r="BK170" s="172">
        <f>ROUND(I170*H170,2)</f>
        <v>0</v>
      </c>
      <c r="BL170" s="14" t="s">
        <v>288</v>
      </c>
      <c r="BM170" s="171" t="s">
        <v>540</v>
      </c>
    </row>
    <row r="171" spans="1:65" s="2" customFormat="1" ht="29.25">
      <c r="A171" s="31"/>
      <c r="B171" s="32"/>
      <c r="C171" s="33"/>
      <c r="D171" s="173" t="s">
        <v>186</v>
      </c>
      <c r="E171" s="33"/>
      <c r="F171" s="174" t="s">
        <v>310</v>
      </c>
      <c r="G171" s="33"/>
      <c r="H171" s="33"/>
      <c r="I171" s="112"/>
      <c r="J171" s="33"/>
      <c r="K171" s="33"/>
      <c r="L171" s="36"/>
      <c r="M171" s="175"/>
      <c r="N171" s="176"/>
      <c r="O171" s="61"/>
      <c r="P171" s="61"/>
      <c r="Q171" s="61"/>
      <c r="R171" s="61"/>
      <c r="S171" s="61"/>
      <c r="T171" s="62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186</v>
      </c>
      <c r="AU171" s="14" t="s">
        <v>72</v>
      </c>
    </row>
    <row r="172" spans="1:65" s="2" customFormat="1" ht="39">
      <c r="A172" s="31"/>
      <c r="B172" s="32"/>
      <c r="C172" s="33"/>
      <c r="D172" s="173" t="s">
        <v>188</v>
      </c>
      <c r="E172" s="33"/>
      <c r="F172" s="177" t="s">
        <v>311</v>
      </c>
      <c r="G172" s="33"/>
      <c r="H172" s="33"/>
      <c r="I172" s="112"/>
      <c r="J172" s="33"/>
      <c r="K172" s="33"/>
      <c r="L172" s="36"/>
      <c r="M172" s="175"/>
      <c r="N172" s="176"/>
      <c r="O172" s="61"/>
      <c r="P172" s="61"/>
      <c r="Q172" s="61"/>
      <c r="R172" s="61"/>
      <c r="S172" s="61"/>
      <c r="T172" s="62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188</v>
      </c>
      <c r="AU172" s="14" t="s">
        <v>72</v>
      </c>
    </row>
    <row r="173" spans="1:65" s="10" customFormat="1">
      <c r="B173" s="178"/>
      <c r="C173" s="179"/>
      <c r="D173" s="173" t="s">
        <v>190</v>
      </c>
      <c r="E173" s="180" t="s">
        <v>19</v>
      </c>
      <c r="F173" s="181" t="s">
        <v>541</v>
      </c>
      <c r="G173" s="179"/>
      <c r="H173" s="182">
        <v>164.22</v>
      </c>
      <c r="I173" s="183"/>
      <c r="J173" s="179"/>
      <c r="K173" s="179"/>
      <c r="L173" s="184"/>
      <c r="M173" s="185"/>
      <c r="N173" s="186"/>
      <c r="O173" s="186"/>
      <c r="P173" s="186"/>
      <c r="Q173" s="186"/>
      <c r="R173" s="186"/>
      <c r="S173" s="186"/>
      <c r="T173" s="187"/>
      <c r="AT173" s="188" t="s">
        <v>190</v>
      </c>
      <c r="AU173" s="188" t="s">
        <v>72</v>
      </c>
      <c r="AV173" s="10" t="s">
        <v>81</v>
      </c>
      <c r="AW173" s="10" t="s">
        <v>33</v>
      </c>
      <c r="AX173" s="10" t="s">
        <v>79</v>
      </c>
      <c r="AY173" s="188" t="s">
        <v>184</v>
      </c>
    </row>
    <row r="174" spans="1:65" s="2" customFormat="1" ht="21.75" customHeight="1">
      <c r="A174" s="31"/>
      <c r="B174" s="32"/>
      <c r="C174" s="160" t="s">
        <v>463</v>
      </c>
      <c r="D174" s="160" t="s">
        <v>178</v>
      </c>
      <c r="E174" s="161" t="s">
        <v>314</v>
      </c>
      <c r="F174" s="162" t="s">
        <v>315</v>
      </c>
      <c r="G174" s="163" t="s">
        <v>218</v>
      </c>
      <c r="H174" s="164">
        <v>11.23</v>
      </c>
      <c r="I174" s="165"/>
      <c r="J174" s="166">
        <f>ROUND(I174*H174,2)</f>
        <v>0</v>
      </c>
      <c r="K174" s="162" t="s">
        <v>182</v>
      </c>
      <c r="L174" s="36"/>
      <c r="M174" s="167" t="s">
        <v>19</v>
      </c>
      <c r="N174" s="168" t="s">
        <v>43</v>
      </c>
      <c r="O174" s="61"/>
      <c r="P174" s="169">
        <f>O174*H174</f>
        <v>0</v>
      </c>
      <c r="Q174" s="169">
        <v>0</v>
      </c>
      <c r="R174" s="169">
        <f>Q174*H174</f>
        <v>0</v>
      </c>
      <c r="S174" s="169">
        <v>0</v>
      </c>
      <c r="T174" s="17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71" t="s">
        <v>288</v>
      </c>
      <c r="AT174" s="171" t="s">
        <v>178</v>
      </c>
      <c r="AU174" s="171" t="s">
        <v>72</v>
      </c>
      <c r="AY174" s="14" t="s">
        <v>184</v>
      </c>
      <c r="BE174" s="172">
        <f>IF(N174="základní",J174,0)</f>
        <v>0</v>
      </c>
      <c r="BF174" s="172">
        <f>IF(N174="snížená",J174,0)</f>
        <v>0</v>
      </c>
      <c r="BG174" s="172">
        <f>IF(N174="zákl. přenesená",J174,0)</f>
        <v>0</v>
      </c>
      <c r="BH174" s="172">
        <f>IF(N174="sníž. přenesená",J174,0)</f>
        <v>0</v>
      </c>
      <c r="BI174" s="172">
        <f>IF(N174="nulová",J174,0)</f>
        <v>0</v>
      </c>
      <c r="BJ174" s="14" t="s">
        <v>79</v>
      </c>
      <c r="BK174" s="172">
        <f>ROUND(I174*H174,2)</f>
        <v>0</v>
      </c>
      <c r="BL174" s="14" t="s">
        <v>288</v>
      </c>
      <c r="BM174" s="171" t="s">
        <v>542</v>
      </c>
    </row>
    <row r="175" spans="1:65" s="2" customFormat="1" ht="29.25">
      <c r="A175" s="31"/>
      <c r="B175" s="32"/>
      <c r="C175" s="33"/>
      <c r="D175" s="173" t="s">
        <v>186</v>
      </c>
      <c r="E175" s="33"/>
      <c r="F175" s="174" t="s">
        <v>317</v>
      </c>
      <c r="G175" s="33"/>
      <c r="H175" s="33"/>
      <c r="I175" s="112"/>
      <c r="J175" s="33"/>
      <c r="K175" s="33"/>
      <c r="L175" s="36"/>
      <c r="M175" s="175"/>
      <c r="N175" s="176"/>
      <c r="O175" s="61"/>
      <c r="P175" s="61"/>
      <c r="Q175" s="61"/>
      <c r="R175" s="61"/>
      <c r="S175" s="61"/>
      <c r="T175" s="62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186</v>
      </c>
      <c r="AU175" s="14" t="s">
        <v>72</v>
      </c>
    </row>
    <row r="176" spans="1:65" s="2" customFormat="1" ht="39">
      <c r="A176" s="31"/>
      <c r="B176" s="32"/>
      <c r="C176" s="33"/>
      <c r="D176" s="173" t="s">
        <v>188</v>
      </c>
      <c r="E176" s="33"/>
      <c r="F176" s="177" t="s">
        <v>311</v>
      </c>
      <c r="G176" s="33"/>
      <c r="H176" s="33"/>
      <c r="I176" s="112"/>
      <c r="J176" s="33"/>
      <c r="K176" s="33"/>
      <c r="L176" s="36"/>
      <c r="M176" s="175"/>
      <c r="N176" s="176"/>
      <c r="O176" s="61"/>
      <c r="P176" s="61"/>
      <c r="Q176" s="61"/>
      <c r="R176" s="61"/>
      <c r="S176" s="61"/>
      <c r="T176" s="62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188</v>
      </c>
      <c r="AU176" s="14" t="s">
        <v>72</v>
      </c>
    </row>
    <row r="177" spans="1:65" s="10" customFormat="1">
      <c r="B177" s="178"/>
      <c r="C177" s="179"/>
      <c r="D177" s="173" t="s">
        <v>190</v>
      </c>
      <c r="E177" s="180" t="s">
        <v>19</v>
      </c>
      <c r="F177" s="181" t="s">
        <v>539</v>
      </c>
      <c r="G177" s="179"/>
      <c r="H177" s="182">
        <v>11.23</v>
      </c>
      <c r="I177" s="183"/>
      <c r="J177" s="179"/>
      <c r="K177" s="179"/>
      <c r="L177" s="184"/>
      <c r="M177" s="185"/>
      <c r="N177" s="186"/>
      <c r="O177" s="186"/>
      <c r="P177" s="186"/>
      <c r="Q177" s="186"/>
      <c r="R177" s="186"/>
      <c r="S177" s="186"/>
      <c r="T177" s="187"/>
      <c r="AT177" s="188" t="s">
        <v>190</v>
      </c>
      <c r="AU177" s="188" t="s">
        <v>72</v>
      </c>
      <c r="AV177" s="10" t="s">
        <v>81</v>
      </c>
      <c r="AW177" s="10" t="s">
        <v>33</v>
      </c>
      <c r="AX177" s="10" t="s">
        <v>79</v>
      </c>
      <c r="AY177" s="188" t="s">
        <v>184</v>
      </c>
    </row>
    <row r="178" spans="1:65" s="2" customFormat="1" ht="21.75" customHeight="1">
      <c r="A178" s="31"/>
      <c r="B178" s="32"/>
      <c r="C178" s="160" t="s">
        <v>466</v>
      </c>
      <c r="D178" s="160" t="s">
        <v>178</v>
      </c>
      <c r="E178" s="161" t="s">
        <v>319</v>
      </c>
      <c r="F178" s="162" t="s">
        <v>320</v>
      </c>
      <c r="G178" s="163" t="s">
        <v>218</v>
      </c>
      <c r="H178" s="164">
        <v>164.22</v>
      </c>
      <c r="I178" s="165"/>
      <c r="J178" s="166">
        <f>ROUND(I178*H178,2)</f>
        <v>0</v>
      </c>
      <c r="K178" s="162" t="s">
        <v>182</v>
      </c>
      <c r="L178" s="36"/>
      <c r="M178" s="167" t="s">
        <v>19</v>
      </c>
      <c r="N178" s="168" t="s">
        <v>43</v>
      </c>
      <c r="O178" s="61"/>
      <c r="P178" s="169">
        <f>O178*H178</f>
        <v>0</v>
      </c>
      <c r="Q178" s="169">
        <v>0</v>
      </c>
      <c r="R178" s="169">
        <f>Q178*H178</f>
        <v>0</v>
      </c>
      <c r="S178" s="169">
        <v>0</v>
      </c>
      <c r="T178" s="17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1" t="s">
        <v>288</v>
      </c>
      <c r="AT178" s="171" t="s">
        <v>178</v>
      </c>
      <c r="AU178" s="171" t="s">
        <v>72</v>
      </c>
      <c r="AY178" s="14" t="s">
        <v>184</v>
      </c>
      <c r="BE178" s="172">
        <f>IF(N178="základní",J178,0)</f>
        <v>0</v>
      </c>
      <c r="BF178" s="172">
        <f>IF(N178="snížená",J178,0)</f>
        <v>0</v>
      </c>
      <c r="BG178" s="172">
        <f>IF(N178="zákl. přenesená",J178,0)</f>
        <v>0</v>
      </c>
      <c r="BH178" s="172">
        <f>IF(N178="sníž. přenesená",J178,0)</f>
        <v>0</v>
      </c>
      <c r="BI178" s="172">
        <f>IF(N178="nulová",J178,0)</f>
        <v>0</v>
      </c>
      <c r="BJ178" s="14" t="s">
        <v>79</v>
      </c>
      <c r="BK178" s="172">
        <f>ROUND(I178*H178,2)</f>
        <v>0</v>
      </c>
      <c r="BL178" s="14" t="s">
        <v>288</v>
      </c>
      <c r="BM178" s="171" t="s">
        <v>543</v>
      </c>
    </row>
    <row r="179" spans="1:65" s="2" customFormat="1" ht="68.25">
      <c r="A179" s="31"/>
      <c r="B179" s="32"/>
      <c r="C179" s="33"/>
      <c r="D179" s="173" t="s">
        <v>186</v>
      </c>
      <c r="E179" s="33"/>
      <c r="F179" s="174" t="s">
        <v>322</v>
      </c>
      <c r="G179" s="33"/>
      <c r="H179" s="33"/>
      <c r="I179" s="112"/>
      <c r="J179" s="33"/>
      <c r="K179" s="33"/>
      <c r="L179" s="36"/>
      <c r="M179" s="175"/>
      <c r="N179" s="176"/>
      <c r="O179" s="61"/>
      <c r="P179" s="61"/>
      <c r="Q179" s="61"/>
      <c r="R179" s="61"/>
      <c r="S179" s="61"/>
      <c r="T179" s="62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186</v>
      </c>
      <c r="AU179" s="14" t="s">
        <v>72</v>
      </c>
    </row>
    <row r="180" spans="1:65" s="2" customFormat="1" ht="68.25">
      <c r="A180" s="31"/>
      <c r="B180" s="32"/>
      <c r="C180" s="33"/>
      <c r="D180" s="173" t="s">
        <v>188</v>
      </c>
      <c r="E180" s="33"/>
      <c r="F180" s="177" t="s">
        <v>323</v>
      </c>
      <c r="G180" s="33"/>
      <c r="H180" s="33"/>
      <c r="I180" s="112"/>
      <c r="J180" s="33"/>
      <c r="K180" s="33"/>
      <c r="L180" s="36"/>
      <c r="M180" s="175"/>
      <c r="N180" s="176"/>
      <c r="O180" s="61"/>
      <c r="P180" s="61"/>
      <c r="Q180" s="61"/>
      <c r="R180" s="61"/>
      <c r="S180" s="61"/>
      <c r="T180" s="62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188</v>
      </c>
      <c r="AU180" s="14" t="s">
        <v>72</v>
      </c>
    </row>
    <row r="181" spans="1:65" s="10" customFormat="1">
      <c r="B181" s="178"/>
      <c r="C181" s="179"/>
      <c r="D181" s="173" t="s">
        <v>190</v>
      </c>
      <c r="E181" s="180" t="s">
        <v>19</v>
      </c>
      <c r="F181" s="181" t="s">
        <v>544</v>
      </c>
      <c r="G181" s="179"/>
      <c r="H181" s="182">
        <v>164.22</v>
      </c>
      <c r="I181" s="183"/>
      <c r="J181" s="179"/>
      <c r="K181" s="179"/>
      <c r="L181" s="184"/>
      <c r="M181" s="185"/>
      <c r="N181" s="186"/>
      <c r="O181" s="186"/>
      <c r="P181" s="186"/>
      <c r="Q181" s="186"/>
      <c r="R181" s="186"/>
      <c r="S181" s="186"/>
      <c r="T181" s="187"/>
      <c r="AT181" s="188" t="s">
        <v>190</v>
      </c>
      <c r="AU181" s="188" t="s">
        <v>72</v>
      </c>
      <c r="AV181" s="10" t="s">
        <v>81</v>
      </c>
      <c r="AW181" s="10" t="s">
        <v>33</v>
      </c>
      <c r="AX181" s="10" t="s">
        <v>79</v>
      </c>
      <c r="AY181" s="188" t="s">
        <v>184</v>
      </c>
    </row>
    <row r="182" spans="1:65" s="2" customFormat="1" ht="21.75" customHeight="1">
      <c r="A182" s="31"/>
      <c r="B182" s="32"/>
      <c r="C182" s="160" t="s">
        <v>469</v>
      </c>
      <c r="D182" s="160" t="s">
        <v>178</v>
      </c>
      <c r="E182" s="161" t="s">
        <v>473</v>
      </c>
      <c r="F182" s="162" t="s">
        <v>474</v>
      </c>
      <c r="G182" s="163" t="s">
        <v>218</v>
      </c>
      <c r="H182" s="164">
        <v>113.398</v>
      </c>
      <c r="I182" s="165"/>
      <c r="J182" s="166">
        <f>ROUND(I182*H182,2)</f>
        <v>0</v>
      </c>
      <c r="K182" s="162" t="s">
        <v>182</v>
      </c>
      <c r="L182" s="36"/>
      <c r="M182" s="167" t="s">
        <v>19</v>
      </c>
      <c r="N182" s="168" t="s">
        <v>43</v>
      </c>
      <c r="O182" s="61"/>
      <c r="P182" s="169">
        <f>O182*H182</f>
        <v>0</v>
      </c>
      <c r="Q182" s="169">
        <v>0</v>
      </c>
      <c r="R182" s="169">
        <f>Q182*H182</f>
        <v>0</v>
      </c>
      <c r="S182" s="169">
        <v>0</v>
      </c>
      <c r="T182" s="17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71" t="s">
        <v>288</v>
      </c>
      <c r="AT182" s="171" t="s">
        <v>178</v>
      </c>
      <c r="AU182" s="171" t="s">
        <v>72</v>
      </c>
      <c r="AY182" s="14" t="s">
        <v>184</v>
      </c>
      <c r="BE182" s="172">
        <f>IF(N182="základní",J182,0)</f>
        <v>0</v>
      </c>
      <c r="BF182" s="172">
        <f>IF(N182="snížená",J182,0)</f>
        <v>0</v>
      </c>
      <c r="BG182" s="172">
        <f>IF(N182="zákl. přenesená",J182,0)</f>
        <v>0</v>
      </c>
      <c r="BH182" s="172">
        <f>IF(N182="sníž. přenesená",J182,0)</f>
        <v>0</v>
      </c>
      <c r="BI182" s="172">
        <f>IF(N182="nulová",J182,0)</f>
        <v>0</v>
      </c>
      <c r="BJ182" s="14" t="s">
        <v>79</v>
      </c>
      <c r="BK182" s="172">
        <f>ROUND(I182*H182,2)</f>
        <v>0</v>
      </c>
      <c r="BL182" s="14" t="s">
        <v>288</v>
      </c>
      <c r="BM182" s="171" t="s">
        <v>545</v>
      </c>
    </row>
    <row r="183" spans="1:65" s="2" customFormat="1" ht="68.25">
      <c r="A183" s="31"/>
      <c r="B183" s="32"/>
      <c r="C183" s="33"/>
      <c r="D183" s="173" t="s">
        <v>186</v>
      </c>
      <c r="E183" s="33"/>
      <c r="F183" s="174" t="s">
        <v>476</v>
      </c>
      <c r="G183" s="33"/>
      <c r="H183" s="33"/>
      <c r="I183" s="112"/>
      <c r="J183" s="33"/>
      <c r="K183" s="33"/>
      <c r="L183" s="36"/>
      <c r="M183" s="175"/>
      <c r="N183" s="176"/>
      <c r="O183" s="61"/>
      <c r="P183" s="61"/>
      <c r="Q183" s="61"/>
      <c r="R183" s="61"/>
      <c r="S183" s="61"/>
      <c r="T183" s="62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186</v>
      </c>
      <c r="AU183" s="14" t="s">
        <v>72</v>
      </c>
    </row>
    <row r="184" spans="1:65" s="2" customFormat="1" ht="68.25">
      <c r="A184" s="31"/>
      <c r="B184" s="32"/>
      <c r="C184" s="33"/>
      <c r="D184" s="173" t="s">
        <v>188</v>
      </c>
      <c r="E184" s="33"/>
      <c r="F184" s="177" t="s">
        <v>323</v>
      </c>
      <c r="G184" s="33"/>
      <c r="H184" s="33"/>
      <c r="I184" s="112"/>
      <c r="J184" s="33"/>
      <c r="K184" s="33"/>
      <c r="L184" s="36"/>
      <c r="M184" s="175"/>
      <c r="N184" s="176"/>
      <c r="O184" s="61"/>
      <c r="P184" s="61"/>
      <c r="Q184" s="61"/>
      <c r="R184" s="61"/>
      <c r="S184" s="61"/>
      <c r="T184" s="62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188</v>
      </c>
      <c r="AU184" s="14" t="s">
        <v>72</v>
      </c>
    </row>
    <row r="185" spans="1:65" s="10" customFormat="1">
      <c r="B185" s="178"/>
      <c r="C185" s="179"/>
      <c r="D185" s="173" t="s">
        <v>190</v>
      </c>
      <c r="E185" s="180" t="s">
        <v>19</v>
      </c>
      <c r="F185" s="181" t="s">
        <v>546</v>
      </c>
      <c r="G185" s="179"/>
      <c r="H185" s="182">
        <v>113.398</v>
      </c>
      <c r="I185" s="183"/>
      <c r="J185" s="179"/>
      <c r="K185" s="179"/>
      <c r="L185" s="184"/>
      <c r="M185" s="185"/>
      <c r="N185" s="186"/>
      <c r="O185" s="186"/>
      <c r="P185" s="186"/>
      <c r="Q185" s="186"/>
      <c r="R185" s="186"/>
      <c r="S185" s="186"/>
      <c r="T185" s="187"/>
      <c r="AT185" s="188" t="s">
        <v>190</v>
      </c>
      <c r="AU185" s="188" t="s">
        <v>72</v>
      </c>
      <c r="AV185" s="10" t="s">
        <v>81</v>
      </c>
      <c r="AW185" s="10" t="s">
        <v>33</v>
      </c>
      <c r="AX185" s="10" t="s">
        <v>79</v>
      </c>
      <c r="AY185" s="188" t="s">
        <v>184</v>
      </c>
    </row>
    <row r="186" spans="1:65" s="2" customFormat="1" ht="33" customHeight="1">
      <c r="A186" s="31"/>
      <c r="B186" s="32"/>
      <c r="C186" s="160" t="s">
        <v>472</v>
      </c>
      <c r="D186" s="160" t="s">
        <v>178</v>
      </c>
      <c r="E186" s="161" t="s">
        <v>479</v>
      </c>
      <c r="F186" s="162" t="s">
        <v>480</v>
      </c>
      <c r="G186" s="163" t="s">
        <v>218</v>
      </c>
      <c r="H186" s="164">
        <v>11.23</v>
      </c>
      <c r="I186" s="165"/>
      <c r="J186" s="166">
        <f>ROUND(I186*H186,2)</f>
        <v>0</v>
      </c>
      <c r="K186" s="162" t="s">
        <v>182</v>
      </c>
      <c r="L186" s="36"/>
      <c r="M186" s="167" t="s">
        <v>19</v>
      </c>
      <c r="N186" s="168" t="s">
        <v>43</v>
      </c>
      <c r="O186" s="61"/>
      <c r="P186" s="169">
        <f>O186*H186</f>
        <v>0</v>
      </c>
      <c r="Q186" s="169">
        <v>0</v>
      </c>
      <c r="R186" s="169">
        <f>Q186*H186</f>
        <v>0</v>
      </c>
      <c r="S186" s="169">
        <v>0</v>
      </c>
      <c r="T186" s="17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71" t="s">
        <v>288</v>
      </c>
      <c r="AT186" s="171" t="s">
        <v>178</v>
      </c>
      <c r="AU186" s="171" t="s">
        <v>72</v>
      </c>
      <c r="AY186" s="14" t="s">
        <v>184</v>
      </c>
      <c r="BE186" s="172">
        <f>IF(N186="základní",J186,0)</f>
        <v>0</v>
      </c>
      <c r="BF186" s="172">
        <f>IF(N186="snížená",J186,0)</f>
        <v>0</v>
      </c>
      <c r="BG186" s="172">
        <f>IF(N186="zákl. přenesená",J186,0)</f>
        <v>0</v>
      </c>
      <c r="BH186" s="172">
        <f>IF(N186="sníž. přenesená",J186,0)</f>
        <v>0</v>
      </c>
      <c r="BI186" s="172">
        <f>IF(N186="nulová",J186,0)</f>
        <v>0</v>
      </c>
      <c r="BJ186" s="14" t="s">
        <v>79</v>
      </c>
      <c r="BK186" s="172">
        <f>ROUND(I186*H186,2)</f>
        <v>0</v>
      </c>
      <c r="BL186" s="14" t="s">
        <v>288</v>
      </c>
      <c r="BM186" s="171" t="s">
        <v>547</v>
      </c>
    </row>
    <row r="187" spans="1:65" s="2" customFormat="1" ht="68.25">
      <c r="A187" s="31"/>
      <c r="B187" s="32"/>
      <c r="C187" s="33"/>
      <c r="D187" s="173" t="s">
        <v>186</v>
      </c>
      <c r="E187" s="33"/>
      <c r="F187" s="174" t="s">
        <v>482</v>
      </c>
      <c r="G187" s="33"/>
      <c r="H187" s="33"/>
      <c r="I187" s="112"/>
      <c r="J187" s="33"/>
      <c r="K187" s="33"/>
      <c r="L187" s="36"/>
      <c r="M187" s="175"/>
      <c r="N187" s="176"/>
      <c r="O187" s="61"/>
      <c r="P187" s="61"/>
      <c r="Q187" s="61"/>
      <c r="R187" s="61"/>
      <c r="S187" s="61"/>
      <c r="T187" s="62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186</v>
      </c>
      <c r="AU187" s="14" t="s">
        <v>72</v>
      </c>
    </row>
    <row r="188" spans="1:65" s="2" customFormat="1" ht="68.25">
      <c r="A188" s="31"/>
      <c r="B188" s="32"/>
      <c r="C188" s="33"/>
      <c r="D188" s="173" t="s">
        <v>188</v>
      </c>
      <c r="E188" s="33"/>
      <c r="F188" s="177" t="s">
        <v>323</v>
      </c>
      <c r="G188" s="33"/>
      <c r="H188" s="33"/>
      <c r="I188" s="112"/>
      <c r="J188" s="33"/>
      <c r="K188" s="33"/>
      <c r="L188" s="36"/>
      <c r="M188" s="175"/>
      <c r="N188" s="176"/>
      <c r="O188" s="61"/>
      <c r="P188" s="61"/>
      <c r="Q188" s="61"/>
      <c r="R188" s="61"/>
      <c r="S188" s="61"/>
      <c r="T188" s="62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188</v>
      </c>
      <c r="AU188" s="14" t="s">
        <v>72</v>
      </c>
    </row>
    <row r="189" spans="1:65" s="10" customFormat="1">
      <c r="B189" s="178"/>
      <c r="C189" s="179"/>
      <c r="D189" s="173" t="s">
        <v>190</v>
      </c>
      <c r="E189" s="180" t="s">
        <v>19</v>
      </c>
      <c r="F189" s="181" t="s">
        <v>548</v>
      </c>
      <c r="G189" s="179"/>
      <c r="H189" s="182">
        <v>11.23</v>
      </c>
      <c r="I189" s="183"/>
      <c r="J189" s="179"/>
      <c r="K189" s="179"/>
      <c r="L189" s="184"/>
      <c r="M189" s="185"/>
      <c r="N189" s="186"/>
      <c r="O189" s="186"/>
      <c r="P189" s="186"/>
      <c r="Q189" s="186"/>
      <c r="R189" s="186"/>
      <c r="S189" s="186"/>
      <c r="T189" s="187"/>
      <c r="AT189" s="188" t="s">
        <v>190</v>
      </c>
      <c r="AU189" s="188" t="s">
        <v>72</v>
      </c>
      <c r="AV189" s="10" t="s">
        <v>81</v>
      </c>
      <c r="AW189" s="10" t="s">
        <v>33</v>
      </c>
      <c r="AX189" s="10" t="s">
        <v>79</v>
      </c>
      <c r="AY189" s="188" t="s">
        <v>184</v>
      </c>
    </row>
    <row r="190" spans="1:65" s="2" customFormat="1" ht="21.75" customHeight="1">
      <c r="A190" s="31"/>
      <c r="B190" s="32"/>
      <c r="C190" s="160" t="s">
        <v>478</v>
      </c>
      <c r="D190" s="160" t="s">
        <v>178</v>
      </c>
      <c r="E190" s="161" t="s">
        <v>485</v>
      </c>
      <c r="F190" s="162" t="s">
        <v>486</v>
      </c>
      <c r="G190" s="163" t="s">
        <v>218</v>
      </c>
      <c r="H190" s="164">
        <v>1.5</v>
      </c>
      <c r="I190" s="165"/>
      <c r="J190" s="166">
        <f>ROUND(I190*H190,2)</f>
        <v>0</v>
      </c>
      <c r="K190" s="162" t="s">
        <v>182</v>
      </c>
      <c r="L190" s="36"/>
      <c r="M190" s="167" t="s">
        <v>19</v>
      </c>
      <c r="N190" s="168" t="s">
        <v>43</v>
      </c>
      <c r="O190" s="61"/>
      <c r="P190" s="169">
        <f>O190*H190</f>
        <v>0</v>
      </c>
      <c r="Q190" s="169">
        <v>0</v>
      </c>
      <c r="R190" s="169">
        <f>Q190*H190</f>
        <v>0</v>
      </c>
      <c r="S190" s="169">
        <v>0</v>
      </c>
      <c r="T190" s="170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71" t="s">
        <v>288</v>
      </c>
      <c r="AT190" s="171" t="s">
        <v>178</v>
      </c>
      <c r="AU190" s="171" t="s">
        <v>72</v>
      </c>
      <c r="AY190" s="14" t="s">
        <v>184</v>
      </c>
      <c r="BE190" s="172">
        <f>IF(N190="základní",J190,0)</f>
        <v>0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4" t="s">
        <v>79</v>
      </c>
      <c r="BK190" s="172">
        <f>ROUND(I190*H190,2)</f>
        <v>0</v>
      </c>
      <c r="BL190" s="14" t="s">
        <v>288</v>
      </c>
      <c r="BM190" s="171" t="s">
        <v>549</v>
      </c>
    </row>
    <row r="191" spans="1:65" s="2" customFormat="1" ht="68.25">
      <c r="A191" s="31"/>
      <c r="B191" s="32"/>
      <c r="C191" s="33"/>
      <c r="D191" s="173" t="s">
        <v>186</v>
      </c>
      <c r="E191" s="33"/>
      <c r="F191" s="174" t="s">
        <v>488</v>
      </c>
      <c r="G191" s="33"/>
      <c r="H191" s="33"/>
      <c r="I191" s="112"/>
      <c r="J191" s="33"/>
      <c r="K191" s="33"/>
      <c r="L191" s="36"/>
      <c r="M191" s="175"/>
      <c r="N191" s="176"/>
      <c r="O191" s="61"/>
      <c r="P191" s="61"/>
      <c r="Q191" s="61"/>
      <c r="R191" s="61"/>
      <c r="S191" s="61"/>
      <c r="T191" s="62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186</v>
      </c>
      <c r="AU191" s="14" t="s">
        <v>72</v>
      </c>
    </row>
    <row r="192" spans="1:65" s="2" customFormat="1" ht="68.25">
      <c r="A192" s="31"/>
      <c r="B192" s="32"/>
      <c r="C192" s="33"/>
      <c r="D192" s="173" t="s">
        <v>188</v>
      </c>
      <c r="E192" s="33"/>
      <c r="F192" s="177" t="s">
        <v>323</v>
      </c>
      <c r="G192" s="33"/>
      <c r="H192" s="33"/>
      <c r="I192" s="112"/>
      <c r="J192" s="33"/>
      <c r="K192" s="33"/>
      <c r="L192" s="36"/>
      <c r="M192" s="175"/>
      <c r="N192" s="176"/>
      <c r="O192" s="61"/>
      <c r="P192" s="61"/>
      <c r="Q192" s="61"/>
      <c r="R192" s="61"/>
      <c r="S192" s="61"/>
      <c r="T192" s="62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188</v>
      </c>
      <c r="AU192" s="14" t="s">
        <v>72</v>
      </c>
    </row>
    <row r="193" spans="1:51" s="10" customFormat="1">
      <c r="B193" s="178"/>
      <c r="C193" s="179"/>
      <c r="D193" s="173" t="s">
        <v>190</v>
      </c>
      <c r="E193" s="180" t="s">
        <v>19</v>
      </c>
      <c r="F193" s="181" t="s">
        <v>550</v>
      </c>
      <c r="G193" s="179"/>
      <c r="H193" s="182">
        <v>1.5</v>
      </c>
      <c r="I193" s="183"/>
      <c r="J193" s="179"/>
      <c r="K193" s="179"/>
      <c r="L193" s="184"/>
      <c r="M193" s="210"/>
      <c r="N193" s="211"/>
      <c r="O193" s="211"/>
      <c r="P193" s="211"/>
      <c r="Q193" s="211"/>
      <c r="R193" s="211"/>
      <c r="S193" s="211"/>
      <c r="T193" s="212"/>
      <c r="AT193" s="188" t="s">
        <v>190</v>
      </c>
      <c r="AU193" s="188" t="s">
        <v>72</v>
      </c>
      <c r="AV193" s="10" t="s">
        <v>81</v>
      </c>
      <c r="AW193" s="10" t="s">
        <v>33</v>
      </c>
      <c r="AX193" s="10" t="s">
        <v>79</v>
      </c>
      <c r="AY193" s="188" t="s">
        <v>184</v>
      </c>
    </row>
    <row r="194" spans="1:51" s="2" customFormat="1" ht="6.95" customHeight="1">
      <c r="A194" s="31"/>
      <c r="B194" s="44"/>
      <c r="C194" s="45"/>
      <c r="D194" s="45"/>
      <c r="E194" s="45"/>
      <c r="F194" s="45"/>
      <c r="G194" s="45"/>
      <c r="H194" s="45"/>
      <c r="I194" s="139"/>
      <c r="J194" s="45"/>
      <c r="K194" s="45"/>
      <c r="L194" s="36"/>
      <c r="M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</row>
  </sheetData>
  <sheetProtection algorithmName="SHA-512" hashValue="yvgglw5s4wmEvGtRJniGqYpGhtTizXaEw6UaeldJsX9GAmiN+13tJGlToEYiWDUp3Ut4JJuuOisjvY1OYAEQdQ==" saltValue="hO7htD/WmCt8IbidjjzqSn//4bov2iqCKfT69okY+TzA/JvMcGX+T8PUx8uD0JSzhbJ174FGakBY3X4y6HZxig==" spinCount="100000" sheet="1" objects="1" scenarios="1" formatColumns="0" formatRows="0" autoFilter="0"/>
  <autoFilter ref="C84:K193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topLeftCell="A55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105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498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551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ROUND((SUM(BE85:BE89)),  2)</f>
        <v>0</v>
      </c>
      <c r="G35" s="31"/>
      <c r="H35" s="31"/>
      <c r="I35" s="128">
        <v>0.21</v>
      </c>
      <c r="J35" s="127">
        <f>ROUND(((SUM(BE85:BE89))*I35),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ROUND((SUM(BF85:BF89)),  2)</f>
        <v>0</v>
      </c>
      <c r="G36" s="31"/>
      <c r="H36" s="31"/>
      <c r="I36" s="128">
        <v>0.15</v>
      </c>
      <c r="J36" s="127">
        <f>ROUND(((SUM(BF85:BF89))*I36),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ROUND((SUM(BG85:BG89)),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ROUND((SUM(BH85:BH89)),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ROUND((SUM(BI85:BI89)),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498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3.2 - Materiál objednatele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498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3.2 - Materiál objednatele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SUM(P86:P89)</f>
        <v>0</v>
      </c>
      <c r="Q85" s="69"/>
      <c r="R85" s="157">
        <f>SUM(R86:R89)</f>
        <v>9.9444149999999993</v>
      </c>
      <c r="S85" s="69"/>
      <c r="T85" s="158">
        <f>SUM(T86:T89)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SUM(BK86:BK89)</f>
        <v>0</v>
      </c>
    </row>
    <row r="86" spans="1:65" s="2" customFormat="1" ht="21.75" customHeight="1">
      <c r="A86" s="31"/>
      <c r="B86" s="32"/>
      <c r="C86" s="200" t="s">
        <v>79</v>
      </c>
      <c r="D86" s="200" t="s">
        <v>215</v>
      </c>
      <c r="E86" s="201" t="s">
        <v>332</v>
      </c>
      <c r="F86" s="202" t="s">
        <v>333</v>
      </c>
      <c r="G86" s="203" t="s">
        <v>225</v>
      </c>
      <c r="H86" s="204">
        <v>31</v>
      </c>
      <c r="I86" s="205"/>
      <c r="J86" s="206">
        <f>ROUND(I86*H86,2)</f>
        <v>0</v>
      </c>
      <c r="K86" s="202" t="s">
        <v>182</v>
      </c>
      <c r="L86" s="207"/>
      <c r="M86" s="208" t="s">
        <v>19</v>
      </c>
      <c r="N86" s="209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219</v>
      </c>
      <c r="AT86" s="171" t="s">
        <v>215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552</v>
      </c>
    </row>
    <row r="87" spans="1:65" s="2" customFormat="1">
      <c r="A87" s="31"/>
      <c r="B87" s="32"/>
      <c r="C87" s="33"/>
      <c r="D87" s="173" t="s">
        <v>186</v>
      </c>
      <c r="E87" s="33"/>
      <c r="F87" s="174" t="s">
        <v>333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1.75" customHeight="1">
      <c r="A88" s="31"/>
      <c r="B88" s="32"/>
      <c r="C88" s="200" t="s">
        <v>81</v>
      </c>
      <c r="D88" s="200" t="s">
        <v>215</v>
      </c>
      <c r="E88" s="201" t="s">
        <v>492</v>
      </c>
      <c r="F88" s="202" t="s">
        <v>493</v>
      </c>
      <c r="G88" s="203" t="s">
        <v>196</v>
      </c>
      <c r="H88" s="204">
        <v>10.413</v>
      </c>
      <c r="I88" s="205"/>
      <c r="J88" s="206">
        <f>ROUND(I88*H88,2)</f>
        <v>0</v>
      </c>
      <c r="K88" s="202" t="s">
        <v>182</v>
      </c>
      <c r="L88" s="207"/>
      <c r="M88" s="208" t="s">
        <v>19</v>
      </c>
      <c r="N88" s="209" t="s">
        <v>43</v>
      </c>
      <c r="O88" s="61"/>
      <c r="P88" s="169">
        <f>O88*H88</f>
        <v>0</v>
      </c>
      <c r="Q88" s="169">
        <v>0.95499999999999996</v>
      </c>
      <c r="R88" s="169">
        <f>Q88*H88</f>
        <v>9.9444149999999993</v>
      </c>
      <c r="S88" s="169">
        <v>0</v>
      </c>
      <c r="T88" s="170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1" t="s">
        <v>219</v>
      </c>
      <c r="AT88" s="171" t="s">
        <v>215</v>
      </c>
      <c r="AU88" s="171" t="s">
        <v>72</v>
      </c>
      <c r="AY88" s="14" t="s">
        <v>184</v>
      </c>
      <c r="BE88" s="172">
        <f>IF(N88="základní",J88,0)</f>
        <v>0</v>
      </c>
      <c r="BF88" s="172">
        <f>IF(N88="snížená",J88,0)</f>
        <v>0</v>
      </c>
      <c r="BG88" s="172">
        <f>IF(N88="zákl. přenesená",J88,0)</f>
        <v>0</v>
      </c>
      <c r="BH88" s="172">
        <f>IF(N88="sníž. přenesená",J88,0)</f>
        <v>0</v>
      </c>
      <c r="BI88" s="172">
        <f>IF(N88="nulová",J88,0)</f>
        <v>0</v>
      </c>
      <c r="BJ88" s="14" t="s">
        <v>79</v>
      </c>
      <c r="BK88" s="172">
        <f>ROUND(I88*H88,2)</f>
        <v>0</v>
      </c>
      <c r="BL88" s="14" t="s">
        <v>183</v>
      </c>
      <c r="BM88" s="171" t="s">
        <v>553</v>
      </c>
    </row>
    <row r="89" spans="1:65" s="2" customFormat="1">
      <c r="A89" s="31"/>
      <c r="B89" s="32"/>
      <c r="C89" s="33"/>
      <c r="D89" s="173" t="s">
        <v>186</v>
      </c>
      <c r="E89" s="33"/>
      <c r="F89" s="174" t="s">
        <v>493</v>
      </c>
      <c r="G89" s="33"/>
      <c r="H89" s="33"/>
      <c r="I89" s="112"/>
      <c r="J89" s="33"/>
      <c r="K89" s="33"/>
      <c r="L89" s="36"/>
      <c r="M89" s="213"/>
      <c r="N89" s="214"/>
      <c r="O89" s="215"/>
      <c r="P89" s="215"/>
      <c r="Q89" s="215"/>
      <c r="R89" s="215"/>
      <c r="S89" s="215"/>
      <c r="T89" s="216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4" t="s">
        <v>186</v>
      </c>
      <c r="AU89" s="14" t="s">
        <v>72</v>
      </c>
    </row>
    <row r="90" spans="1:65" s="2" customFormat="1" ht="6.95" customHeight="1">
      <c r="A90" s="31"/>
      <c r="B90" s="44"/>
      <c r="C90" s="45"/>
      <c r="D90" s="45"/>
      <c r="E90" s="45"/>
      <c r="F90" s="45"/>
      <c r="G90" s="45"/>
      <c r="H90" s="45"/>
      <c r="I90" s="139"/>
      <c r="J90" s="45"/>
      <c r="K90" s="45"/>
      <c r="L90" s="36"/>
      <c r="M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</sheetData>
  <sheetProtection algorithmName="SHA-512" hashValue="ciHBbsDoygtyLz/ipwbeRUzj6RzIWhQ1VkMhZF/mZC2uY3RI+dERuCTBf0T36BCvbSIYvjp9NXvfWJ6CRj3bWQ==" saltValue="Jbm6naDLKaZCT5o1kPJt7MbM71pe/xAvvHUBFjvNy36PWTRCMHE3gTwHJG9+0MwyM9GRdq7KUY57gjHBPTKtoQ==" spinCount="100000" sheet="1" objects="1" scenarios="1" formatColumns="0" formatRows="0" autoFilter="0"/>
  <autoFilter ref="C84:K89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topLeftCell="A196" workbookViewId="0">
      <selection activeCell="H133" sqref="H13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110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554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555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ROUND((SUM(BE85:BE201)),  2)</f>
        <v>0</v>
      </c>
      <c r="G35" s="31"/>
      <c r="H35" s="31"/>
      <c r="I35" s="128">
        <v>0.21</v>
      </c>
      <c r="J35" s="127">
        <f>ROUND(((SUM(BE85:BE201))*I35),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ROUND((SUM(BF85:BF201)),  2)</f>
        <v>0</v>
      </c>
      <c r="G36" s="31"/>
      <c r="H36" s="31"/>
      <c r="I36" s="128">
        <v>0.15</v>
      </c>
      <c r="J36" s="127">
        <f>ROUND(((SUM(BF85:BF201))*I36),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ROUND((SUM(BG85:BG201)),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ROUND((SUM(BH85:BH201)),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ROUND((SUM(BI85:BI201)),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554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4.1 - Oprava výhybky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554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4.1 - Oprava výhybky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SUM(P86:P201)</f>
        <v>0</v>
      </c>
      <c r="Q85" s="69"/>
      <c r="R85" s="157">
        <f>SUM(R86:R201)</f>
        <v>113.02888999999999</v>
      </c>
      <c r="S85" s="69"/>
      <c r="T85" s="158">
        <f>SUM(T86:T201)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SUM(BK86:BK201)</f>
        <v>0</v>
      </c>
    </row>
    <row r="86" spans="1:65" s="2" customFormat="1" ht="21.75" customHeight="1">
      <c r="A86" s="31"/>
      <c r="B86" s="32"/>
      <c r="C86" s="160" t="s">
        <v>79</v>
      </c>
      <c r="D86" s="160" t="s">
        <v>178</v>
      </c>
      <c r="E86" s="161" t="s">
        <v>179</v>
      </c>
      <c r="F86" s="162" t="s">
        <v>180</v>
      </c>
      <c r="G86" s="163" t="s">
        <v>181</v>
      </c>
      <c r="H86" s="164">
        <v>134</v>
      </c>
      <c r="I86" s="165"/>
      <c r="J86" s="166">
        <f>ROUND(I86*H86,2)</f>
        <v>0</v>
      </c>
      <c r="K86" s="162" t="s">
        <v>182</v>
      </c>
      <c r="L86" s="36"/>
      <c r="M86" s="167" t="s">
        <v>19</v>
      </c>
      <c r="N86" s="168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183</v>
      </c>
      <c r="AT86" s="171" t="s">
        <v>178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556</v>
      </c>
    </row>
    <row r="87" spans="1:65" s="2" customFormat="1" ht="19.5">
      <c r="A87" s="31"/>
      <c r="B87" s="32"/>
      <c r="C87" s="33"/>
      <c r="D87" s="173" t="s">
        <v>186</v>
      </c>
      <c r="E87" s="33"/>
      <c r="F87" s="174" t="s">
        <v>187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9.25">
      <c r="A88" s="31"/>
      <c r="B88" s="32"/>
      <c r="C88" s="33"/>
      <c r="D88" s="173" t="s">
        <v>188</v>
      </c>
      <c r="E88" s="33"/>
      <c r="F88" s="177" t="s">
        <v>189</v>
      </c>
      <c r="G88" s="33"/>
      <c r="H88" s="33"/>
      <c r="I88" s="112"/>
      <c r="J88" s="33"/>
      <c r="K88" s="33"/>
      <c r="L88" s="36"/>
      <c r="M88" s="175"/>
      <c r="N88" s="176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188</v>
      </c>
      <c r="AU88" s="14" t="s">
        <v>72</v>
      </c>
    </row>
    <row r="89" spans="1:65" s="10" customFormat="1">
      <c r="B89" s="178"/>
      <c r="C89" s="179"/>
      <c r="D89" s="173" t="s">
        <v>190</v>
      </c>
      <c r="E89" s="180" t="s">
        <v>19</v>
      </c>
      <c r="F89" s="181" t="s">
        <v>557</v>
      </c>
      <c r="G89" s="179"/>
      <c r="H89" s="182">
        <v>134</v>
      </c>
      <c r="I89" s="183"/>
      <c r="J89" s="179"/>
      <c r="K89" s="179"/>
      <c r="L89" s="184"/>
      <c r="M89" s="185"/>
      <c r="N89" s="186"/>
      <c r="O89" s="186"/>
      <c r="P89" s="186"/>
      <c r="Q89" s="186"/>
      <c r="R89" s="186"/>
      <c r="S89" s="186"/>
      <c r="T89" s="187"/>
      <c r="AT89" s="188" t="s">
        <v>190</v>
      </c>
      <c r="AU89" s="188" t="s">
        <v>72</v>
      </c>
      <c r="AV89" s="10" t="s">
        <v>81</v>
      </c>
      <c r="AW89" s="10" t="s">
        <v>33</v>
      </c>
      <c r="AX89" s="10" t="s">
        <v>79</v>
      </c>
      <c r="AY89" s="188" t="s">
        <v>184</v>
      </c>
    </row>
    <row r="90" spans="1:65" s="2" customFormat="1" ht="21.75" customHeight="1">
      <c r="A90" s="31"/>
      <c r="B90" s="32"/>
      <c r="C90" s="160" t="s">
        <v>81</v>
      </c>
      <c r="D90" s="160" t="s">
        <v>178</v>
      </c>
      <c r="E90" s="161" t="s">
        <v>342</v>
      </c>
      <c r="F90" s="162" t="s">
        <v>343</v>
      </c>
      <c r="G90" s="163" t="s">
        <v>181</v>
      </c>
      <c r="H90" s="164">
        <v>134</v>
      </c>
      <c r="I90" s="165"/>
      <c r="J90" s="166">
        <f>ROUND(I90*H90,2)</f>
        <v>0</v>
      </c>
      <c r="K90" s="162" t="s">
        <v>182</v>
      </c>
      <c r="L90" s="36"/>
      <c r="M90" s="167" t="s">
        <v>19</v>
      </c>
      <c r="N90" s="168" t="s">
        <v>43</v>
      </c>
      <c r="O90" s="61"/>
      <c r="P90" s="169">
        <f>O90*H90</f>
        <v>0</v>
      </c>
      <c r="Q90" s="169">
        <v>0</v>
      </c>
      <c r="R90" s="169">
        <f>Q90*H90</f>
        <v>0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183</v>
      </c>
      <c r="AT90" s="171" t="s">
        <v>178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558</v>
      </c>
    </row>
    <row r="91" spans="1:65" s="2" customFormat="1" ht="29.25">
      <c r="A91" s="31"/>
      <c r="B91" s="32"/>
      <c r="C91" s="33"/>
      <c r="D91" s="173" t="s">
        <v>186</v>
      </c>
      <c r="E91" s="33"/>
      <c r="F91" s="174" t="s">
        <v>345</v>
      </c>
      <c r="G91" s="33"/>
      <c r="H91" s="33"/>
      <c r="I91" s="112"/>
      <c r="J91" s="33"/>
      <c r="K91" s="33"/>
      <c r="L91" s="36"/>
      <c r="M91" s="175"/>
      <c r="N91" s="176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2" customFormat="1" ht="29.25">
      <c r="A92" s="31"/>
      <c r="B92" s="32"/>
      <c r="C92" s="33"/>
      <c r="D92" s="173" t="s">
        <v>188</v>
      </c>
      <c r="E92" s="33"/>
      <c r="F92" s="177" t="s">
        <v>346</v>
      </c>
      <c r="G92" s="33"/>
      <c r="H92" s="33"/>
      <c r="I92" s="112"/>
      <c r="J92" s="33"/>
      <c r="K92" s="33"/>
      <c r="L92" s="36"/>
      <c r="M92" s="175"/>
      <c r="N92" s="176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188</v>
      </c>
      <c r="AU92" s="14" t="s">
        <v>72</v>
      </c>
    </row>
    <row r="93" spans="1:65" s="2" customFormat="1" ht="21.75" customHeight="1">
      <c r="A93" s="31"/>
      <c r="B93" s="32"/>
      <c r="C93" s="160" t="s">
        <v>201</v>
      </c>
      <c r="D93" s="160" t="s">
        <v>178</v>
      </c>
      <c r="E93" s="161" t="s">
        <v>347</v>
      </c>
      <c r="F93" s="162" t="s">
        <v>348</v>
      </c>
      <c r="G93" s="163" t="s">
        <v>196</v>
      </c>
      <c r="H93" s="164">
        <v>5.36</v>
      </c>
      <c r="I93" s="165"/>
      <c r="J93" s="166">
        <f>ROUND(I93*H93,2)</f>
        <v>0</v>
      </c>
      <c r="K93" s="162" t="s">
        <v>182</v>
      </c>
      <c r="L93" s="36"/>
      <c r="M93" s="167" t="s">
        <v>19</v>
      </c>
      <c r="N93" s="168" t="s">
        <v>43</v>
      </c>
      <c r="O93" s="61"/>
      <c r="P93" s="169">
        <f>O93*H93</f>
        <v>0</v>
      </c>
      <c r="Q93" s="169">
        <v>0</v>
      </c>
      <c r="R93" s="169">
        <f>Q93*H93</f>
        <v>0</v>
      </c>
      <c r="S93" s="169">
        <v>0</v>
      </c>
      <c r="T93" s="170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1" t="s">
        <v>183</v>
      </c>
      <c r="AT93" s="171" t="s">
        <v>178</v>
      </c>
      <c r="AU93" s="171" t="s">
        <v>72</v>
      </c>
      <c r="AY93" s="14" t="s">
        <v>184</v>
      </c>
      <c r="BE93" s="172">
        <f>IF(N93="základní",J93,0)</f>
        <v>0</v>
      </c>
      <c r="BF93" s="172">
        <f>IF(N93="snížená",J93,0)</f>
        <v>0</v>
      </c>
      <c r="BG93" s="172">
        <f>IF(N93="zákl. přenesená",J93,0)</f>
        <v>0</v>
      </c>
      <c r="BH93" s="172">
        <f>IF(N93="sníž. přenesená",J93,0)</f>
        <v>0</v>
      </c>
      <c r="BI93" s="172">
        <f>IF(N93="nulová",J93,0)</f>
        <v>0</v>
      </c>
      <c r="BJ93" s="14" t="s">
        <v>79</v>
      </c>
      <c r="BK93" s="172">
        <f>ROUND(I93*H93,2)</f>
        <v>0</v>
      </c>
      <c r="BL93" s="14" t="s">
        <v>183</v>
      </c>
      <c r="BM93" s="171" t="s">
        <v>559</v>
      </c>
    </row>
    <row r="94" spans="1:65" s="2" customFormat="1" ht="29.25">
      <c r="A94" s="31"/>
      <c r="B94" s="32"/>
      <c r="C94" s="33"/>
      <c r="D94" s="173" t="s">
        <v>186</v>
      </c>
      <c r="E94" s="33"/>
      <c r="F94" s="174" t="s">
        <v>350</v>
      </c>
      <c r="G94" s="33"/>
      <c r="H94" s="33"/>
      <c r="I94" s="112"/>
      <c r="J94" s="33"/>
      <c r="K94" s="33"/>
      <c r="L94" s="36"/>
      <c r="M94" s="175"/>
      <c r="N94" s="176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186</v>
      </c>
      <c r="AU94" s="14" t="s">
        <v>72</v>
      </c>
    </row>
    <row r="95" spans="1:65" s="2" customFormat="1" ht="39">
      <c r="A95" s="31"/>
      <c r="B95" s="32"/>
      <c r="C95" s="33"/>
      <c r="D95" s="173" t="s">
        <v>188</v>
      </c>
      <c r="E95" s="33"/>
      <c r="F95" s="177" t="s">
        <v>351</v>
      </c>
      <c r="G95" s="33"/>
      <c r="H95" s="33"/>
      <c r="I95" s="112"/>
      <c r="J95" s="33"/>
      <c r="K95" s="33"/>
      <c r="L95" s="36"/>
      <c r="M95" s="175"/>
      <c r="N95" s="176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188</v>
      </c>
      <c r="AU95" s="14" t="s">
        <v>72</v>
      </c>
    </row>
    <row r="96" spans="1:65" s="10" customFormat="1">
      <c r="B96" s="178"/>
      <c r="C96" s="179"/>
      <c r="D96" s="173" t="s">
        <v>190</v>
      </c>
      <c r="E96" s="180" t="s">
        <v>19</v>
      </c>
      <c r="F96" s="181" t="s">
        <v>560</v>
      </c>
      <c r="G96" s="179"/>
      <c r="H96" s="182">
        <v>5.36</v>
      </c>
      <c r="I96" s="183"/>
      <c r="J96" s="179"/>
      <c r="K96" s="179"/>
      <c r="L96" s="184"/>
      <c r="M96" s="185"/>
      <c r="N96" s="186"/>
      <c r="O96" s="186"/>
      <c r="P96" s="186"/>
      <c r="Q96" s="186"/>
      <c r="R96" s="186"/>
      <c r="S96" s="186"/>
      <c r="T96" s="187"/>
      <c r="AT96" s="188" t="s">
        <v>190</v>
      </c>
      <c r="AU96" s="188" t="s">
        <v>72</v>
      </c>
      <c r="AV96" s="10" t="s">
        <v>81</v>
      </c>
      <c r="AW96" s="10" t="s">
        <v>33</v>
      </c>
      <c r="AX96" s="10" t="s">
        <v>79</v>
      </c>
      <c r="AY96" s="188" t="s">
        <v>184</v>
      </c>
    </row>
    <row r="97" spans="1:65" s="2" customFormat="1" ht="21.75" customHeight="1">
      <c r="A97" s="31"/>
      <c r="B97" s="32"/>
      <c r="C97" s="200" t="s">
        <v>183</v>
      </c>
      <c r="D97" s="200" t="s">
        <v>215</v>
      </c>
      <c r="E97" s="201" t="s">
        <v>353</v>
      </c>
      <c r="F97" s="202" t="s">
        <v>354</v>
      </c>
      <c r="G97" s="203" t="s">
        <v>218</v>
      </c>
      <c r="H97" s="204">
        <v>8.0399999999999991</v>
      </c>
      <c r="I97" s="205"/>
      <c r="J97" s="206">
        <f>ROUND(I97*H97,2)</f>
        <v>0</v>
      </c>
      <c r="K97" s="202" t="s">
        <v>182</v>
      </c>
      <c r="L97" s="207"/>
      <c r="M97" s="208" t="s">
        <v>19</v>
      </c>
      <c r="N97" s="209" t="s">
        <v>43</v>
      </c>
      <c r="O97" s="61"/>
      <c r="P97" s="169">
        <f>O97*H97</f>
        <v>0</v>
      </c>
      <c r="Q97" s="169">
        <v>1</v>
      </c>
      <c r="R97" s="169">
        <f>Q97*H97</f>
        <v>8.0399999999999991</v>
      </c>
      <c r="S97" s="169">
        <v>0</v>
      </c>
      <c r="T97" s="170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1" t="s">
        <v>219</v>
      </c>
      <c r="AT97" s="171" t="s">
        <v>215</v>
      </c>
      <c r="AU97" s="171" t="s">
        <v>72</v>
      </c>
      <c r="AY97" s="14" t="s">
        <v>184</v>
      </c>
      <c r="BE97" s="172">
        <f>IF(N97="základní",J97,0)</f>
        <v>0</v>
      </c>
      <c r="BF97" s="172">
        <f>IF(N97="snížená",J97,0)</f>
        <v>0</v>
      </c>
      <c r="BG97" s="172">
        <f>IF(N97="zákl. přenesená",J97,0)</f>
        <v>0</v>
      </c>
      <c r="BH97" s="172">
        <f>IF(N97="sníž. přenesená",J97,0)</f>
        <v>0</v>
      </c>
      <c r="BI97" s="172">
        <f>IF(N97="nulová",J97,0)</f>
        <v>0</v>
      </c>
      <c r="BJ97" s="14" t="s">
        <v>79</v>
      </c>
      <c r="BK97" s="172">
        <f>ROUND(I97*H97,2)</f>
        <v>0</v>
      </c>
      <c r="BL97" s="14" t="s">
        <v>183</v>
      </c>
      <c r="BM97" s="171" t="s">
        <v>561</v>
      </c>
    </row>
    <row r="98" spans="1:65" s="2" customFormat="1">
      <c r="A98" s="31"/>
      <c r="B98" s="32"/>
      <c r="C98" s="33"/>
      <c r="D98" s="173" t="s">
        <v>186</v>
      </c>
      <c r="E98" s="33"/>
      <c r="F98" s="174" t="s">
        <v>354</v>
      </c>
      <c r="G98" s="33"/>
      <c r="H98" s="33"/>
      <c r="I98" s="112"/>
      <c r="J98" s="33"/>
      <c r="K98" s="33"/>
      <c r="L98" s="36"/>
      <c r="M98" s="175"/>
      <c r="N98" s="176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4" t="s">
        <v>186</v>
      </c>
      <c r="AU98" s="14" t="s">
        <v>72</v>
      </c>
    </row>
    <row r="99" spans="1:65" s="10" customFormat="1">
      <c r="B99" s="178"/>
      <c r="C99" s="179"/>
      <c r="D99" s="173" t="s">
        <v>190</v>
      </c>
      <c r="E99" s="180" t="s">
        <v>19</v>
      </c>
      <c r="F99" s="181" t="s">
        <v>562</v>
      </c>
      <c r="G99" s="179"/>
      <c r="H99" s="182">
        <v>8.0399999999999991</v>
      </c>
      <c r="I99" s="183"/>
      <c r="J99" s="179"/>
      <c r="K99" s="179"/>
      <c r="L99" s="184"/>
      <c r="M99" s="185"/>
      <c r="N99" s="186"/>
      <c r="O99" s="186"/>
      <c r="P99" s="186"/>
      <c r="Q99" s="186"/>
      <c r="R99" s="186"/>
      <c r="S99" s="186"/>
      <c r="T99" s="187"/>
      <c r="AT99" s="188" t="s">
        <v>190</v>
      </c>
      <c r="AU99" s="188" t="s">
        <v>72</v>
      </c>
      <c r="AV99" s="10" t="s">
        <v>81</v>
      </c>
      <c r="AW99" s="10" t="s">
        <v>33</v>
      </c>
      <c r="AX99" s="10" t="s">
        <v>79</v>
      </c>
      <c r="AY99" s="188" t="s">
        <v>184</v>
      </c>
    </row>
    <row r="100" spans="1:65" s="2" customFormat="1" ht="21.75" customHeight="1">
      <c r="A100" s="31"/>
      <c r="B100" s="32"/>
      <c r="C100" s="160" t="s">
        <v>214</v>
      </c>
      <c r="D100" s="160" t="s">
        <v>178</v>
      </c>
      <c r="E100" s="161" t="s">
        <v>357</v>
      </c>
      <c r="F100" s="162" t="s">
        <v>358</v>
      </c>
      <c r="G100" s="163" t="s">
        <v>196</v>
      </c>
      <c r="H100" s="164">
        <v>79.599999999999994</v>
      </c>
      <c r="I100" s="165"/>
      <c r="J100" s="166">
        <f>ROUND(I100*H100,2)</f>
        <v>0</v>
      </c>
      <c r="K100" s="162" t="s">
        <v>182</v>
      </c>
      <c r="L100" s="36"/>
      <c r="M100" s="167" t="s">
        <v>19</v>
      </c>
      <c r="N100" s="168" t="s">
        <v>43</v>
      </c>
      <c r="O100" s="61"/>
      <c r="P100" s="169">
        <f>O100*H100</f>
        <v>0</v>
      </c>
      <c r="Q100" s="169">
        <v>0</v>
      </c>
      <c r="R100" s="169">
        <f>Q100*H100</f>
        <v>0</v>
      </c>
      <c r="S100" s="169">
        <v>0</v>
      </c>
      <c r="T100" s="170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1" t="s">
        <v>183</v>
      </c>
      <c r="AT100" s="171" t="s">
        <v>178</v>
      </c>
      <c r="AU100" s="171" t="s">
        <v>72</v>
      </c>
      <c r="AY100" s="14" t="s">
        <v>184</v>
      </c>
      <c r="BE100" s="172">
        <f>IF(N100="základní",J100,0)</f>
        <v>0</v>
      </c>
      <c r="BF100" s="172">
        <f>IF(N100="snížená",J100,0)</f>
        <v>0</v>
      </c>
      <c r="BG100" s="172">
        <f>IF(N100="zákl. přenesená",J100,0)</f>
        <v>0</v>
      </c>
      <c r="BH100" s="172">
        <f>IF(N100="sníž. přenesená",J100,0)</f>
        <v>0</v>
      </c>
      <c r="BI100" s="172">
        <f>IF(N100="nulová",J100,0)</f>
        <v>0</v>
      </c>
      <c r="BJ100" s="14" t="s">
        <v>79</v>
      </c>
      <c r="BK100" s="172">
        <f>ROUND(I100*H100,2)</f>
        <v>0</v>
      </c>
      <c r="BL100" s="14" t="s">
        <v>183</v>
      </c>
      <c r="BM100" s="171" t="s">
        <v>563</v>
      </c>
    </row>
    <row r="101" spans="1:65" s="2" customFormat="1" ht="39">
      <c r="A101" s="31"/>
      <c r="B101" s="32"/>
      <c r="C101" s="33"/>
      <c r="D101" s="173" t="s">
        <v>186</v>
      </c>
      <c r="E101" s="33"/>
      <c r="F101" s="174" t="s">
        <v>360</v>
      </c>
      <c r="G101" s="33"/>
      <c r="H101" s="33"/>
      <c r="I101" s="112"/>
      <c r="J101" s="33"/>
      <c r="K101" s="33"/>
      <c r="L101" s="36"/>
      <c r="M101" s="175"/>
      <c r="N101" s="176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186</v>
      </c>
      <c r="AU101" s="14" t="s">
        <v>72</v>
      </c>
    </row>
    <row r="102" spans="1:65" s="2" customFormat="1" ht="48.75">
      <c r="A102" s="31"/>
      <c r="B102" s="32"/>
      <c r="C102" s="33"/>
      <c r="D102" s="173" t="s">
        <v>188</v>
      </c>
      <c r="E102" s="33"/>
      <c r="F102" s="177" t="s">
        <v>361</v>
      </c>
      <c r="G102" s="33"/>
      <c r="H102" s="33"/>
      <c r="I102" s="112"/>
      <c r="J102" s="33"/>
      <c r="K102" s="33"/>
      <c r="L102" s="36"/>
      <c r="M102" s="175"/>
      <c r="N102" s="176"/>
      <c r="O102" s="61"/>
      <c r="P102" s="61"/>
      <c r="Q102" s="61"/>
      <c r="R102" s="61"/>
      <c r="S102" s="61"/>
      <c r="T102" s="62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4" t="s">
        <v>188</v>
      </c>
      <c r="AU102" s="14" t="s">
        <v>72</v>
      </c>
    </row>
    <row r="103" spans="1:65" s="10" customFormat="1">
      <c r="B103" s="178"/>
      <c r="C103" s="179"/>
      <c r="D103" s="173" t="s">
        <v>190</v>
      </c>
      <c r="E103" s="180" t="s">
        <v>19</v>
      </c>
      <c r="F103" s="181" t="s">
        <v>362</v>
      </c>
      <c r="G103" s="179"/>
      <c r="H103" s="182">
        <v>58</v>
      </c>
      <c r="I103" s="183"/>
      <c r="J103" s="179"/>
      <c r="K103" s="179"/>
      <c r="L103" s="184"/>
      <c r="M103" s="185"/>
      <c r="N103" s="186"/>
      <c r="O103" s="186"/>
      <c r="P103" s="186"/>
      <c r="Q103" s="186"/>
      <c r="R103" s="186"/>
      <c r="S103" s="186"/>
      <c r="T103" s="187"/>
      <c r="AT103" s="188" t="s">
        <v>190</v>
      </c>
      <c r="AU103" s="188" t="s">
        <v>72</v>
      </c>
      <c r="AV103" s="10" t="s">
        <v>81</v>
      </c>
      <c r="AW103" s="10" t="s">
        <v>33</v>
      </c>
      <c r="AX103" s="10" t="s">
        <v>72</v>
      </c>
      <c r="AY103" s="188" t="s">
        <v>184</v>
      </c>
    </row>
    <row r="104" spans="1:65" s="10" customFormat="1">
      <c r="B104" s="178"/>
      <c r="C104" s="179"/>
      <c r="D104" s="173" t="s">
        <v>190</v>
      </c>
      <c r="E104" s="180" t="s">
        <v>19</v>
      </c>
      <c r="F104" s="181" t="s">
        <v>564</v>
      </c>
      <c r="G104" s="179"/>
      <c r="H104" s="182">
        <v>21.6</v>
      </c>
      <c r="I104" s="183"/>
      <c r="J104" s="179"/>
      <c r="K104" s="179"/>
      <c r="L104" s="184"/>
      <c r="M104" s="185"/>
      <c r="N104" s="186"/>
      <c r="O104" s="186"/>
      <c r="P104" s="186"/>
      <c r="Q104" s="186"/>
      <c r="R104" s="186"/>
      <c r="S104" s="186"/>
      <c r="T104" s="187"/>
      <c r="AT104" s="188" t="s">
        <v>190</v>
      </c>
      <c r="AU104" s="188" t="s">
        <v>72</v>
      </c>
      <c r="AV104" s="10" t="s">
        <v>81</v>
      </c>
      <c r="AW104" s="10" t="s">
        <v>33</v>
      </c>
      <c r="AX104" s="10" t="s">
        <v>72</v>
      </c>
      <c r="AY104" s="188" t="s">
        <v>184</v>
      </c>
    </row>
    <row r="105" spans="1:65" s="11" customFormat="1">
      <c r="B105" s="189"/>
      <c r="C105" s="190"/>
      <c r="D105" s="173" t="s">
        <v>190</v>
      </c>
      <c r="E105" s="191" t="s">
        <v>19</v>
      </c>
      <c r="F105" s="192" t="s">
        <v>193</v>
      </c>
      <c r="G105" s="190"/>
      <c r="H105" s="193">
        <v>79.599999999999994</v>
      </c>
      <c r="I105" s="194"/>
      <c r="J105" s="190"/>
      <c r="K105" s="190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190</v>
      </c>
      <c r="AU105" s="199" t="s">
        <v>72</v>
      </c>
      <c r="AV105" s="11" t="s">
        <v>183</v>
      </c>
      <c r="AW105" s="11" t="s">
        <v>33</v>
      </c>
      <c r="AX105" s="11" t="s">
        <v>79</v>
      </c>
      <c r="AY105" s="199" t="s">
        <v>184</v>
      </c>
    </row>
    <row r="106" spans="1:65" s="2" customFormat="1" ht="21.75" customHeight="1">
      <c r="A106" s="31"/>
      <c r="B106" s="32"/>
      <c r="C106" s="160" t="s">
        <v>222</v>
      </c>
      <c r="D106" s="160" t="s">
        <v>178</v>
      </c>
      <c r="E106" s="161" t="s">
        <v>364</v>
      </c>
      <c r="F106" s="162" t="s">
        <v>365</v>
      </c>
      <c r="G106" s="163" t="s">
        <v>196</v>
      </c>
      <c r="H106" s="164">
        <v>58</v>
      </c>
      <c r="I106" s="165"/>
      <c r="J106" s="166">
        <f>ROUND(I106*H106,2)</f>
        <v>0</v>
      </c>
      <c r="K106" s="162" t="s">
        <v>182</v>
      </c>
      <c r="L106" s="36"/>
      <c r="M106" s="167" t="s">
        <v>19</v>
      </c>
      <c r="N106" s="168" t="s">
        <v>43</v>
      </c>
      <c r="O106" s="61"/>
      <c r="P106" s="169">
        <f>O106*H106</f>
        <v>0</v>
      </c>
      <c r="Q106" s="169">
        <v>0</v>
      </c>
      <c r="R106" s="169">
        <f>Q106*H106</f>
        <v>0</v>
      </c>
      <c r="S106" s="169">
        <v>0</v>
      </c>
      <c r="T106" s="170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1" t="s">
        <v>183</v>
      </c>
      <c r="AT106" s="171" t="s">
        <v>178</v>
      </c>
      <c r="AU106" s="171" t="s">
        <v>72</v>
      </c>
      <c r="AY106" s="14" t="s">
        <v>184</v>
      </c>
      <c r="BE106" s="172">
        <f>IF(N106="základní",J106,0)</f>
        <v>0</v>
      </c>
      <c r="BF106" s="172">
        <f>IF(N106="snížená",J106,0)</f>
        <v>0</v>
      </c>
      <c r="BG106" s="172">
        <f>IF(N106="zákl. přenesená",J106,0)</f>
        <v>0</v>
      </c>
      <c r="BH106" s="172">
        <f>IF(N106="sníž. přenesená",J106,0)</f>
        <v>0</v>
      </c>
      <c r="BI106" s="172">
        <f>IF(N106="nulová",J106,0)</f>
        <v>0</v>
      </c>
      <c r="BJ106" s="14" t="s">
        <v>79</v>
      </c>
      <c r="BK106" s="172">
        <f>ROUND(I106*H106,2)</f>
        <v>0</v>
      </c>
      <c r="BL106" s="14" t="s">
        <v>183</v>
      </c>
      <c r="BM106" s="171" t="s">
        <v>565</v>
      </c>
    </row>
    <row r="107" spans="1:65" s="2" customFormat="1" ht="29.25">
      <c r="A107" s="31"/>
      <c r="B107" s="32"/>
      <c r="C107" s="33"/>
      <c r="D107" s="173" t="s">
        <v>186</v>
      </c>
      <c r="E107" s="33"/>
      <c r="F107" s="174" t="s">
        <v>367</v>
      </c>
      <c r="G107" s="33"/>
      <c r="H107" s="33"/>
      <c r="I107" s="112"/>
      <c r="J107" s="33"/>
      <c r="K107" s="33"/>
      <c r="L107" s="36"/>
      <c r="M107" s="175"/>
      <c r="N107" s="176"/>
      <c r="O107" s="61"/>
      <c r="P107" s="61"/>
      <c r="Q107" s="61"/>
      <c r="R107" s="61"/>
      <c r="S107" s="61"/>
      <c r="T107" s="62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4" t="s">
        <v>186</v>
      </c>
      <c r="AU107" s="14" t="s">
        <v>72</v>
      </c>
    </row>
    <row r="108" spans="1:65" s="2" customFormat="1" ht="39">
      <c r="A108" s="31"/>
      <c r="B108" s="32"/>
      <c r="C108" s="33"/>
      <c r="D108" s="173" t="s">
        <v>188</v>
      </c>
      <c r="E108" s="33"/>
      <c r="F108" s="177" t="s">
        <v>212</v>
      </c>
      <c r="G108" s="33"/>
      <c r="H108" s="33"/>
      <c r="I108" s="112"/>
      <c r="J108" s="33"/>
      <c r="K108" s="33"/>
      <c r="L108" s="36"/>
      <c r="M108" s="175"/>
      <c r="N108" s="176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4" t="s">
        <v>188</v>
      </c>
      <c r="AU108" s="14" t="s">
        <v>72</v>
      </c>
    </row>
    <row r="109" spans="1:65" s="2" customFormat="1" ht="21.75" customHeight="1">
      <c r="A109" s="31"/>
      <c r="B109" s="32"/>
      <c r="C109" s="160" t="s">
        <v>229</v>
      </c>
      <c r="D109" s="160" t="s">
        <v>178</v>
      </c>
      <c r="E109" s="161" t="s">
        <v>208</v>
      </c>
      <c r="F109" s="162" t="s">
        <v>209</v>
      </c>
      <c r="G109" s="163" t="s">
        <v>196</v>
      </c>
      <c r="H109" s="164">
        <v>21.6</v>
      </c>
      <c r="I109" s="165"/>
      <c r="J109" s="166">
        <f>ROUND(I109*H109,2)</f>
        <v>0</v>
      </c>
      <c r="K109" s="162" t="s">
        <v>182</v>
      </c>
      <c r="L109" s="36"/>
      <c r="M109" s="167" t="s">
        <v>19</v>
      </c>
      <c r="N109" s="168" t="s">
        <v>43</v>
      </c>
      <c r="O109" s="61"/>
      <c r="P109" s="169">
        <f>O109*H109</f>
        <v>0</v>
      </c>
      <c r="Q109" s="169">
        <v>0</v>
      </c>
      <c r="R109" s="169">
        <f>Q109*H109</f>
        <v>0</v>
      </c>
      <c r="S109" s="169">
        <v>0</v>
      </c>
      <c r="T109" s="170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1" t="s">
        <v>183</v>
      </c>
      <c r="AT109" s="171" t="s">
        <v>178</v>
      </c>
      <c r="AU109" s="171" t="s">
        <v>72</v>
      </c>
      <c r="AY109" s="14" t="s">
        <v>184</v>
      </c>
      <c r="BE109" s="172">
        <f>IF(N109="základní",J109,0)</f>
        <v>0</v>
      </c>
      <c r="BF109" s="172">
        <f>IF(N109="snížená",J109,0)</f>
        <v>0</v>
      </c>
      <c r="BG109" s="172">
        <f>IF(N109="zákl. přenesená",J109,0)</f>
        <v>0</v>
      </c>
      <c r="BH109" s="172">
        <f>IF(N109="sníž. přenesená",J109,0)</f>
        <v>0</v>
      </c>
      <c r="BI109" s="172">
        <f>IF(N109="nulová",J109,0)</f>
        <v>0</v>
      </c>
      <c r="BJ109" s="14" t="s">
        <v>79</v>
      </c>
      <c r="BK109" s="172">
        <f>ROUND(I109*H109,2)</f>
        <v>0</v>
      </c>
      <c r="BL109" s="14" t="s">
        <v>183</v>
      </c>
      <c r="BM109" s="171" t="s">
        <v>566</v>
      </c>
    </row>
    <row r="110" spans="1:65" s="2" customFormat="1" ht="19.5">
      <c r="A110" s="31"/>
      <c r="B110" s="32"/>
      <c r="C110" s="33"/>
      <c r="D110" s="173" t="s">
        <v>186</v>
      </c>
      <c r="E110" s="33"/>
      <c r="F110" s="174" t="s">
        <v>211</v>
      </c>
      <c r="G110" s="33"/>
      <c r="H110" s="33"/>
      <c r="I110" s="112"/>
      <c r="J110" s="33"/>
      <c r="K110" s="33"/>
      <c r="L110" s="36"/>
      <c r="M110" s="175"/>
      <c r="N110" s="176"/>
      <c r="O110" s="61"/>
      <c r="P110" s="61"/>
      <c r="Q110" s="61"/>
      <c r="R110" s="61"/>
      <c r="S110" s="61"/>
      <c r="T110" s="62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4" t="s">
        <v>186</v>
      </c>
      <c r="AU110" s="14" t="s">
        <v>72</v>
      </c>
    </row>
    <row r="111" spans="1:65" s="2" customFormat="1" ht="39">
      <c r="A111" s="31"/>
      <c r="B111" s="32"/>
      <c r="C111" s="33"/>
      <c r="D111" s="173" t="s">
        <v>188</v>
      </c>
      <c r="E111" s="33"/>
      <c r="F111" s="177" t="s">
        <v>212</v>
      </c>
      <c r="G111" s="33"/>
      <c r="H111" s="33"/>
      <c r="I111" s="112"/>
      <c r="J111" s="33"/>
      <c r="K111" s="33"/>
      <c r="L111" s="36"/>
      <c r="M111" s="175"/>
      <c r="N111" s="176"/>
      <c r="O111" s="61"/>
      <c r="P111" s="61"/>
      <c r="Q111" s="61"/>
      <c r="R111" s="61"/>
      <c r="S111" s="61"/>
      <c r="T111" s="62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4" t="s">
        <v>188</v>
      </c>
      <c r="AU111" s="14" t="s">
        <v>72</v>
      </c>
    </row>
    <row r="112" spans="1:65" s="2" customFormat="1" ht="21.75" customHeight="1">
      <c r="A112" s="31"/>
      <c r="B112" s="32"/>
      <c r="C112" s="200" t="s">
        <v>219</v>
      </c>
      <c r="D112" s="200" t="s">
        <v>215</v>
      </c>
      <c r="E112" s="201" t="s">
        <v>216</v>
      </c>
      <c r="F112" s="202" t="s">
        <v>217</v>
      </c>
      <c r="G112" s="203" t="s">
        <v>218</v>
      </c>
      <c r="H112" s="204">
        <v>103.4</v>
      </c>
      <c r="I112" s="205"/>
      <c r="J112" s="206">
        <f>ROUND(I112*H112,2)</f>
        <v>0</v>
      </c>
      <c r="K112" s="202" t="s">
        <v>182</v>
      </c>
      <c r="L112" s="207"/>
      <c r="M112" s="208" t="s">
        <v>19</v>
      </c>
      <c r="N112" s="209" t="s">
        <v>43</v>
      </c>
      <c r="O112" s="61"/>
      <c r="P112" s="169">
        <f>O112*H112</f>
        <v>0</v>
      </c>
      <c r="Q112" s="169">
        <v>1</v>
      </c>
      <c r="R112" s="169">
        <f>Q112*H112</f>
        <v>103.4</v>
      </c>
      <c r="S112" s="169">
        <v>0</v>
      </c>
      <c r="T112" s="170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71" t="s">
        <v>219</v>
      </c>
      <c r="AT112" s="171" t="s">
        <v>215</v>
      </c>
      <c r="AU112" s="171" t="s">
        <v>72</v>
      </c>
      <c r="AY112" s="14" t="s">
        <v>184</v>
      </c>
      <c r="BE112" s="172">
        <f>IF(N112="základní",J112,0)</f>
        <v>0</v>
      </c>
      <c r="BF112" s="172">
        <f>IF(N112="snížená",J112,0)</f>
        <v>0</v>
      </c>
      <c r="BG112" s="172">
        <f>IF(N112="zákl. přenesená",J112,0)</f>
        <v>0</v>
      </c>
      <c r="BH112" s="172">
        <f>IF(N112="sníž. přenesená",J112,0)</f>
        <v>0</v>
      </c>
      <c r="BI112" s="172">
        <f>IF(N112="nulová",J112,0)</f>
        <v>0</v>
      </c>
      <c r="BJ112" s="14" t="s">
        <v>79</v>
      </c>
      <c r="BK112" s="172">
        <f>ROUND(I112*H112,2)</f>
        <v>0</v>
      </c>
      <c r="BL112" s="14" t="s">
        <v>183</v>
      </c>
      <c r="BM112" s="171" t="s">
        <v>567</v>
      </c>
    </row>
    <row r="113" spans="1:65" s="2" customFormat="1">
      <c r="A113" s="31"/>
      <c r="B113" s="32"/>
      <c r="C113" s="33"/>
      <c r="D113" s="173" t="s">
        <v>186</v>
      </c>
      <c r="E113" s="33"/>
      <c r="F113" s="174" t="s">
        <v>217</v>
      </c>
      <c r="G113" s="33"/>
      <c r="H113" s="33"/>
      <c r="I113" s="112"/>
      <c r="J113" s="33"/>
      <c r="K113" s="33"/>
      <c r="L113" s="36"/>
      <c r="M113" s="175"/>
      <c r="N113" s="176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186</v>
      </c>
      <c r="AU113" s="14" t="s">
        <v>72</v>
      </c>
    </row>
    <row r="114" spans="1:65" s="10" customFormat="1">
      <c r="B114" s="178"/>
      <c r="C114" s="179"/>
      <c r="D114" s="173" t="s">
        <v>190</v>
      </c>
      <c r="E114" s="180" t="s">
        <v>19</v>
      </c>
      <c r="F114" s="181" t="s">
        <v>568</v>
      </c>
      <c r="G114" s="179"/>
      <c r="H114" s="182">
        <v>103.4</v>
      </c>
      <c r="I114" s="183"/>
      <c r="J114" s="179"/>
      <c r="K114" s="179"/>
      <c r="L114" s="184"/>
      <c r="M114" s="185"/>
      <c r="N114" s="186"/>
      <c r="O114" s="186"/>
      <c r="P114" s="186"/>
      <c r="Q114" s="186"/>
      <c r="R114" s="186"/>
      <c r="S114" s="186"/>
      <c r="T114" s="187"/>
      <c r="AT114" s="188" t="s">
        <v>190</v>
      </c>
      <c r="AU114" s="188" t="s">
        <v>72</v>
      </c>
      <c r="AV114" s="10" t="s">
        <v>81</v>
      </c>
      <c r="AW114" s="10" t="s">
        <v>33</v>
      </c>
      <c r="AX114" s="10" t="s">
        <v>79</v>
      </c>
      <c r="AY114" s="188" t="s">
        <v>184</v>
      </c>
    </row>
    <row r="115" spans="1:65" s="2" customFormat="1" ht="21.75" customHeight="1">
      <c r="A115" s="31"/>
      <c r="B115" s="32"/>
      <c r="C115" s="160" t="s">
        <v>241</v>
      </c>
      <c r="D115" s="160" t="s">
        <v>178</v>
      </c>
      <c r="E115" s="161" t="s">
        <v>371</v>
      </c>
      <c r="F115" s="162" t="s">
        <v>372</v>
      </c>
      <c r="G115" s="163" t="s">
        <v>225</v>
      </c>
      <c r="H115" s="164">
        <v>31</v>
      </c>
      <c r="I115" s="165"/>
      <c r="J115" s="166">
        <f>ROUND(I115*H115,2)</f>
        <v>0</v>
      </c>
      <c r="K115" s="162" t="s">
        <v>182</v>
      </c>
      <c r="L115" s="36"/>
      <c r="M115" s="167" t="s">
        <v>19</v>
      </c>
      <c r="N115" s="168" t="s">
        <v>43</v>
      </c>
      <c r="O115" s="61"/>
      <c r="P115" s="169">
        <f>O115*H115</f>
        <v>0</v>
      </c>
      <c r="Q115" s="169">
        <v>0</v>
      </c>
      <c r="R115" s="169">
        <f>Q115*H115</f>
        <v>0</v>
      </c>
      <c r="S115" s="169">
        <v>0</v>
      </c>
      <c r="T115" s="170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71" t="s">
        <v>183</v>
      </c>
      <c r="AT115" s="171" t="s">
        <v>178</v>
      </c>
      <c r="AU115" s="171" t="s">
        <v>72</v>
      </c>
      <c r="AY115" s="14" t="s">
        <v>184</v>
      </c>
      <c r="BE115" s="172">
        <f>IF(N115="základní",J115,0)</f>
        <v>0</v>
      </c>
      <c r="BF115" s="172">
        <f>IF(N115="snížená",J115,0)</f>
        <v>0</v>
      </c>
      <c r="BG115" s="172">
        <f>IF(N115="zákl. přenesená",J115,0)</f>
        <v>0</v>
      </c>
      <c r="BH115" s="172">
        <f>IF(N115="sníž. přenesená",J115,0)</f>
        <v>0</v>
      </c>
      <c r="BI115" s="172">
        <f>IF(N115="nulová",J115,0)</f>
        <v>0</v>
      </c>
      <c r="BJ115" s="14" t="s">
        <v>79</v>
      </c>
      <c r="BK115" s="172">
        <f>ROUND(I115*H115,2)</f>
        <v>0</v>
      </c>
      <c r="BL115" s="14" t="s">
        <v>183</v>
      </c>
      <c r="BM115" s="171" t="s">
        <v>569</v>
      </c>
    </row>
    <row r="116" spans="1:65" s="2" customFormat="1" ht="39">
      <c r="A116" s="31"/>
      <c r="B116" s="32"/>
      <c r="C116" s="33"/>
      <c r="D116" s="173" t="s">
        <v>186</v>
      </c>
      <c r="E116" s="33"/>
      <c r="F116" s="174" t="s">
        <v>374</v>
      </c>
      <c r="G116" s="33"/>
      <c r="H116" s="33"/>
      <c r="I116" s="112"/>
      <c r="J116" s="33"/>
      <c r="K116" s="33"/>
      <c r="L116" s="36"/>
      <c r="M116" s="175"/>
      <c r="N116" s="176"/>
      <c r="O116" s="61"/>
      <c r="P116" s="61"/>
      <c r="Q116" s="61"/>
      <c r="R116" s="61"/>
      <c r="S116" s="61"/>
      <c r="T116" s="62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186</v>
      </c>
      <c r="AU116" s="14" t="s">
        <v>72</v>
      </c>
    </row>
    <row r="117" spans="1:65" s="2" customFormat="1" ht="48.75">
      <c r="A117" s="31"/>
      <c r="B117" s="32"/>
      <c r="C117" s="33"/>
      <c r="D117" s="173" t="s">
        <v>188</v>
      </c>
      <c r="E117" s="33"/>
      <c r="F117" s="177" t="s">
        <v>375</v>
      </c>
      <c r="G117" s="33"/>
      <c r="H117" s="33"/>
      <c r="I117" s="112"/>
      <c r="J117" s="33"/>
      <c r="K117" s="33"/>
      <c r="L117" s="36"/>
      <c r="M117" s="175"/>
      <c r="N117" s="176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188</v>
      </c>
      <c r="AU117" s="14" t="s">
        <v>72</v>
      </c>
    </row>
    <row r="118" spans="1:65" s="2" customFormat="1" ht="21.75" customHeight="1">
      <c r="A118" s="31"/>
      <c r="B118" s="32"/>
      <c r="C118" s="160" t="s">
        <v>247</v>
      </c>
      <c r="D118" s="160" t="s">
        <v>178</v>
      </c>
      <c r="E118" s="161" t="s">
        <v>376</v>
      </c>
      <c r="F118" s="162" t="s">
        <v>377</v>
      </c>
      <c r="G118" s="163" t="s">
        <v>225</v>
      </c>
      <c r="H118" s="164">
        <v>55</v>
      </c>
      <c r="I118" s="165"/>
      <c r="J118" s="166">
        <f>ROUND(I118*H118,2)</f>
        <v>0</v>
      </c>
      <c r="K118" s="162" t="s">
        <v>182</v>
      </c>
      <c r="L118" s="36"/>
      <c r="M118" s="167" t="s">
        <v>19</v>
      </c>
      <c r="N118" s="168" t="s">
        <v>43</v>
      </c>
      <c r="O118" s="61"/>
      <c r="P118" s="169">
        <f>O118*H118</f>
        <v>0</v>
      </c>
      <c r="Q118" s="169">
        <v>0</v>
      </c>
      <c r="R118" s="169">
        <f>Q118*H118</f>
        <v>0</v>
      </c>
      <c r="S118" s="169">
        <v>0</v>
      </c>
      <c r="T118" s="170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1" t="s">
        <v>183</v>
      </c>
      <c r="AT118" s="171" t="s">
        <v>178</v>
      </c>
      <c r="AU118" s="171" t="s">
        <v>72</v>
      </c>
      <c r="AY118" s="14" t="s">
        <v>184</v>
      </c>
      <c r="BE118" s="172">
        <f>IF(N118="základní",J118,0)</f>
        <v>0</v>
      </c>
      <c r="BF118" s="172">
        <f>IF(N118="snížená",J118,0)</f>
        <v>0</v>
      </c>
      <c r="BG118" s="172">
        <f>IF(N118="zákl. přenesená",J118,0)</f>
        <v>0</v>
      </c>
      <c r="BH118" s="172">
        <f>IF(N118="sníž. přenesená",J118,0)</f>
        <v>0</v>
      </c>
      <c r="BI118" s="172">
        <f>IF(N118="nulová",J118,0)</f>
        <v>0</v>
      </c>
      <c r="BJ118" s="14" t="s">
        <v>79</v>
      </c>
      <c r="BK118" s="172">
        <f>ROUND(I118*H118,2)</f>
        <v>0</v>
      </c>
      <c r="BL118" s="14" t="s">
        <v>183</v>
      </c>
      <c r="BM118" s="171" t="s">
        <v>570</v>
      </c>
    </row>
    <row r="119" spans="1:65" s="2" customFormat="1" ht="39">
      <c r="A119" s="31"/>
      <c r="B119" s="32"/>
      <c r="C119" s="33"/>
      <c r="D119" s="173" t="s">
        <v>186</v>
      </c>
      <c r="E119" s="33"/>
      <c r="F119" s="174" t="s">
        <v>379</v>
      </c>
      <c r="G119" s="33"/>
      <c r="H119" s="33"/>
      <c r="I119" s="112"/>
      <c r="J119" s="33"/>
      <c r="K119" s="33"/>
      <c r="L119" s="36"/>
      <c r="M119" s="175"/>
      <c r="N119" s="176"/>
      <c r="O119" s="61"/>
      <c r="P119" s="61"/>
      <c r="Q119" s="61"/>
      <c r="R119" s="61"/>
      <c r="S119" s="61"/>
      <c r="T119" s="6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186</v>
      </c>
      <c r="AU119" s="14" t="s">
        <v>72</v>
      </c>
    </row>
    <row r="120" spans="1:65" s="2" customFormat="1" ht="48.75">
      <c r="A120" s="31"/>
      <c r="B120" s="32"/>
      <c r="C120" s="33"/>
      <c r="D120" s="173" t="s">
        <v>188</v>
      </c>
      <c r="E120" s="33"/>
      <c r="F120" s="177" t="s">
        <v>375</v>
      </c>
      <c r="G120" s="33"/>
      <c r="H120" s="33"/>
      <c r="I120" s="112"/>
      <c r="J120" s="33"/>
      <c r="K120" s="33"/>
      <c r="L120" s="36"/>
      <c r="M120" s="175"/>
      <c r="N120" s="176"/>
      <c r="O120" s="61"/>
      <c r="P120" s="61"/>
      <c r="Q120" s="61"/>
      <c r="R120" s="61"/>
      <c r="S120" s="61"/>
      <c r="T120" s="62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188</v>
      </c>
      <c r="AU120" s="14" t="s">
        <v>72</v>
      </c>
    </row>
    <row r="121" spans="1:65" s="2" customFormat="1" ht="21.75" customHeight="1">
      <c r="A121" s="31"/>
      <c r="B121" s="32"/>
      <c r="C121" s="160" t="s">
        <v>253</v>
      </c>
      <c r="D121" s="160" t="s">
        <v>178</v>
      </c>
      <c r="E121" s="161" t="s">
        <v>380</v>
      </c>
      <c r="F121" s="162" t="s">
        <v>381</v>
      </c>
      <c r="G121" s="163" t="s">
        <v>225</v>
      </c>
      <c r="H121" s="164">
        <v>35</v>
      </c>
      <c r="I121" s="165"/>
      <c r="J121" s="166">
        <f>ROUND(I121*H121,2)</f>
        <v>0</v>
      </c>
      <c r="K121" s="162" t="s">
        <v>182</v>
      </c>
      <c r="L121" s="36"/>
      <c r="M121" s="167" t="s">
        <v>19</v>
      </c>
      <c r="N121" s="168" t="s">
        <v>43</v>
      </c>
      <c r="O121" s="61"/>
      <c r="P121" s="169">
        <f>O121*H121</f>
        <v>0</v>
      </c>
      <c r="Q121" s="169">
        <v>0</v>
      </c>
      <c r="R121" s="169">
        <f>Q121*H121</f>
        <v>0</v>
      </c>
      <c r="S121" s="169">
        <v>0</v>
      </c>
      <c r="T121" s="170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1" t="s">
        <v>183</v>
      </c>
      <c r="AT121" s="171" t="s">
        <v>178</v>
      </c>
      <c r="AU121" s="171" t="s">
        <v>72</v>
      </c>
      <c r="AY121" s="14" t="s">
        <v>184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79</v>
      </c>
      <c r="BK121" s="172">
        <f>ROUND(I121*H121,2)</f>
        <v>0</v>
      </c>
      <c r="BL121" s="14" t="s">
        <v>183</v>
      </c>
      <c r="BM121" s="171" t="s">
        <v>571</v>
      </c>
    </row>
    <row r="122" spans="1:65" s="2" customFormat="1" ht="39">
      <c r="A122" s="31"/>
      <c r="B122" s="32"/>
      <c r="C122" s="33"/>
      <c r="D122" s="173" t="s">
        <v>186</v>
      </c>
      <c r="E122" s="33"/>
      <c r="F122" s="174" t="s">
        <v>383</v>
      </c>
      <c r="G122" s="33"/>
      <c r="H122" s="33"/>
      <c r="I122" s="112"/>
      <c r="J122" s="33"/>
      <c r="K122" s="33"/>
      <c r="L122" s="36"/>
      <c r="M122" s="175"/>
      <c r="N122" s="176"/>
      <c r="O122" s="61"/>
      <c r="P122" s="61"/>
      <c r="Q122" s="61"/>
      <c r="R122" s="61"/>
      <c r="S122" s="61"/>
      <c r="T122" s="62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186</v>
      </c>
      <c r="AU122" s="14" t="s">
        <v>72</v>
      </c>
    </row>
    <row r="123" spans="1:65" s="2" customFormat="1" ht="48.75">
      <c r="A123" s="31"/>
      <c r="B123" s="32"/>
      <c r="C123" s="33"/>
      <c r="D123" s="173" t="s">
        <v>188</v>
      </c>
      <c r="E123" s="33"/>
      <c r="F123" s="177" t="s">
        <v>375</v>
      </c>
      <c r="G123" s="33"/>
      <c r="H123" s="33"/>
      <c r="I123" s="112"/>
      <c r="J123" s="33"/>
      <c r="K123" s="33"/>
      <c r="L123" s="36"/>
      <c r="M123" s="175"/>
      <c r="N123" s="176"/>
      <c r="O123" s="61"/>
      <c r="P123" s="61"/>
      <c r="Q123" s="61"/>
      <c r="R123" s="61"/>
      <c r="S123" s="61"/>
      <c r="T123" s="62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188</v>
      </c>
      <c r="AU123" s="14" t="s">
        <v>72</v>
      </c>
    </row>
    <row r="124" spans="1:65" s="2" customFormat="1" ht="21.75" customHeight="1">
      <c r="A124" s="31"/>
      <c r="B124" s="32"/>
      <c r="C124" s="160" t="s">
        <v>260</v>
      </c>
      <c r="D124" s="160" t="s">
        <v>178</v>
      </c>
      <c r="E124" s="161" t="s">
        <v>384</v>
      </c>
      <c r="F124" s="162" t="s">
        <v>385</v>
      </c>
      <c r="G124" s="163" t="s">
        <v>225</v>
      </c>
      <c r="H124" s="164">
        <v>16</v>
      </c>
      <c r="I124" s="165"/>
      <c r="J124" s="166">
        <f>ROUND(I124*H124,2)</f>
        <v>0</v>
      </c>
      <c r="K124" s="162" t="s">
        <v>182</v>
      </c>
      <c r="L124" s="36"/>
      <c r="M124" s="167" t="s">
        <v>19</v>
      </c>
      <c r="N124" s="168" t="s">
        <v>43</v>
      </c>
      <c r="O124" s="61"/>
      <c r="P124" s="169">
        <f>O124*H124</f>
        <v>0</v>
      </c>
      <c r="Q124" s="169">
        <v>0</v>
      </c>
      <c r="R124" s="169">
        <f>Q124*H124</f>
        <v>0</v>
      </c>
      <c r="S124" s="169">
        <v>0</v>
      </c>
      <c r="T124" s="170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1" t="s">
        <v>183</v>
      </c>
      <c r="AT124" s="171" t="s">
        <v>178</v>
      </c>
      <c r="AU124" s="171" t="s">
        <v>72</v>
      </c>
      <c r="AY124" s="14" t="s">
        <v>184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4" t="s">
        <v>79</v>
      </c>
      <c r="BK124" s="172">
        <f>ROUND(I124*H124,2)</f>
        <v>0</v>
      </c>
      <c r="BL124" s="14" t="s">
        <v>183</v>
      </c>
      <c r="BM124" s="171" t="s">
        <v>572</v>
      </c>
    </row>
    <row r="125" spans="1:65" s="2" customFormat="1" ht="39">
      <c r="A125" s="31"/>
      <c r="B125" s="32"/>
      <c r="C125" s="33"/>
      <c r="D125" s="173" t="s">
        <v>186</v>
      </c>
      <c r="E125" s="33"/>
      <c r="F125" s="174" t="s">
        <v>387</v>
      </c>
      <c r="G125" s="33"/>
      <c r="H125" s="33"/>
      <c r="I125" s="112"/>
      <c r="J125" s="33"/>
      <c r="K125" s="33"/>
      <c r="L125" s="36"/>
      <c r="M125" s="175"/>
      <c r="N125" s="176"/>
      <c r="O125" s="61"/>
      <c r="P125" s="61"/>
      <c r="Q125" s="61"/>
      <c r="R125" s="61"/>
      <c r="S125" s="61"/>
      <c r="T125" s="62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186</v>
      </c>
      <c r="AU125" s="14" t="s">
        <v>72</v>
      </c>
    </row>
    <row r="126" spans="1:65" s="2" customFormat="1" ht="48.75">
      <c r="A126" s="31"/>
      <c r="B126" s="32"/>
      <c r="C126" s="33"/>
      <c r="D126" s="173" t="s">
        <v>188</v>
      </c>
      <c r="E126" s="33"/>
      <c r="F126" s="177" t="s">
        <v>375</v>
      </c>
      <c r="G126" s="33"/>
      <c r="H126" s="33"/>
      <c r="I126" s="112"/>
      <c r="J126" s="33"/>
      <c r="K126" s="33"/>
      <c r="L126" s="36"/>
      <c r="M126" s="175"/>
      <c r="N126" s="176"/>
      <c r="O126" s="61"/>
      <c r="P126" s="61"/>
      <c r="Q126" s="61"/>
      <c r="R126" s="61"/>
      <c r="S126" s="61"/>
      <c r="T126" s="62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188</v>
      </c>
      <c r="AU126" s="14" t="s">
        <v>72</v>
      </c>
    </row>
    <row r="127" spans="1:65" s="2" customFormat="1" ht="21.75" customHeight="1">
      <c r="A127" s="31"/>
      <c r="B127" s="32"/>
      <c r="C127" s="200" t="s">
        <v>267</v>
      </c>
      <c r="D127" s="200" t="s">
        <v>215</v>
      </c>
      <c r="E127" s="201" t="s">
        <v>388</v>
      </c>
      <c r="F127" s="202" t="s">
        <v>389</v>
      </c>
      <c r="G127" s="203" t="s">
        <v>225</v>
      </c>
      <c r="H127" s="204">
        <v>748</v>
      </c>
      <c r="I127" s="205"/>
      <c r="J127" s="206">
        <f>ROUND(I127*H127,2)</f>
        <v>0</v>
      </c>
      <c r="K127" s="202" t="s">
        <v>182</v>
      </c>
      <c r="L127" s="207"/>
      <c r="M127" s="208" t="s">
        <v>19</v>
      </c>
      <c r="N127" s="209" t="s">
        <v>43</v>
      </c>
      <c r="O127" s="61"/>
      <c r="P127" s="169">
        <f>O127*H127</f>
        <v>0</v>
      </c>
      <c r="Q127" s="169">
        <v>5.1999999999999995E-4</v>
      </c>
      <c r="R127" s="169">
        <f>Q127*H127</f>
        <v>0.38895999999999997</v>
      </c>
      <c r="S127" s="169">
        <v>0</v>
      </c>
      <c r="T127" s="170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1" t="s">
        <v>219</v>
      </c>
      <c r="AT127" s="171" t="s">
        <v>215</v>
      </c>
      <c r="AU127" s="171" t="s">
        <v>72</v>
      </c>
      <c r="AY127" s="14" t="s">
        <v>184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79</v>
      </c>
      <c r="BK127" s="172">
        <f>ROUND(I127*H127,2)</f>
        <v>0</v>
      </c>
      <c r="BL127" s="14" t="s">
        <v>183</v>
      </c>
      <c r="BM127" s="171" t="s">
        <v>573</v>
      </c>
    </row>
    <row r="128" spans="1:65" s="2" customFormat="1">
      <c r="A128" s="31"/>
      <c r="B128" s="32"/>
      <c r="C128" s="33"/>
      <c r="D128" s="173" t="s">
        <v>186</v>
      </c>
      <c r="E128" s="33"/>
      <c r="F128" s="174" t="s">
        <v>389</v>
      </c>
      <c r="G128" s="33"/>
      <c r="H128" s="33"/>
      <c r="I128" s="112"/>
      <c r="J128" s="33"/>
      <c r="K128" s="33"/>
      <c r="L128" s="36"/>
      <c r="M128" s="175"/>
      <c r="N128" s="176"/>
      <c r="O128" s="61"/>
      <c r="P128" s="61"/>
      <c r="Q128" s="61"/>
      <c r="R128" s="61"/>
      <c r="S128" s="61"/>
      <c r="T128" s="62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186</v>
      </c>
      <c r="AU128" s="14" t="s">
        <v>72</v>
      </c>
    </row>
    <row r="129" spans="1:65" s="2" customFormat="1" ht="21.75" customHeight="1">
      <c r="A129" s="31"/>
      <c r="B129" s="32"/>
      <c r="C129" s="200" t="s">
        <v>272</v>
      </c>
      <c r="D129" s="200" t="s">
        <v>215</v>
      </c>
      <c r="E129" s="201" t="s">
        <v>391</v>
      </c>
      <c r="F129" s="202" t="s">
        <v>392</v>
      </c>
      <c r="G129" s="203" t="s">
        <v>225</v>
      </c>
      <c r="H129" s="204">
        <v>508</v>
      </c>
      <c r="I129" s="205"/>
      <c r="J129" s="206">
        <f>ROUND(I129*H129,2)</f>
        <v>0</v>
      </c>
      <c r="K129" s="202" t="s">
        <v>182</v>
      </c>
      <c r="L129" s="207"/>
      <c r="M129" s="208" t="s">
        <v>19</v>
      </c>
      <c r="N129" s="209" t="s">
        <v>43</v>
      </c>
      <c r="O129" s="61"/>
      <c r="P129" s="169">
        <f>O129*H129</f>
        <v>0</v>
      </c>
      <c r="Q129" s="169">
        <v>5.6999999999999998E-4</v>
      </c>
      <c r="R129" s="169">
        <f>Q129*H129</f>
        <v>0.28955999999999998</v>
      </c>
      <c r="S129" s="169">
        <v>0</v>
      </c>
      <c r="T129" s="17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1" t="s">
        <v>219</v>
      </c>
      <c r="AT129" s="171" t="s">
        <v>215</v>
      </c>
      <c r="AU129" s="171" t="s">
        <v>72</v>
      </c>
      <c r="AY129" s="14" t="s">
        <v>184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79</v>
      </c>
      <c r="BK129" s="172">
        <f>ROUND(I129*H129,2)</f>
        <v>0</v>
      </c>
      <c r="BL129" s="14" t="s">
        <v>183</v>
      </c>
      <c r="BM129" s="171" t="s">
        <v>574</v>
      </c>
    </row>
    <row r="130" spans="1:65" s="2" customFormat="1">
      <c r="A130" s="31"/>
      <c r="B130" s="32"/>
      <c r="C130" s="33"/>
      <c r="D130" s="173" t="s">
        <v>186</v>
      </c>
      <c r="E130" s="33"/>
      <c r="F130" s="174" t="s">
        <v>392</v>
      </c>
      <c r="G130" s="33"/>
      <c r="H130" s="33"/>
      <c r="I130" s="112"/>
      <c r="J130" s="33"/>
      <c r="K130" s="33"/>
      <c r="L130" s="36"/>
      <c r="M130" s="175"/>
      <c r="N130" s="176"/>
      <c r="O130" s="61"/>
      <c r="P130" s="61"/>
      <c r="Q130" s="61"/>
      <c r="R130" s="61"/>
      <c r="S130" s="61"/>
      <c r="T130" s="62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186</v>
      </c>
      <c r="AU130" s="14" t="s">
        <v>72</v>
      </c>
    </row>
    <row r="131" spans="1:65" s="2" customFormat="1" ht="21.75" customHeight="1">
      <c r="A131" s="31"/>
      <c r="B131" s="32"/>
      <c r="C131" s="200" t="s">
        <v>8</v>
      </c>
      <c r="D131" s="200" t="s">
        <v>215</v>
      </c>
      <c r="E131" s="201" t="s">
        <v>394</v>
      </c>
      <c r="F131" s="202" t="s">
        <v>395</v>
      </c>
      <c r="G131" s="203" t="s">
        <v>225</v>
      </c>
      <c r="H131" s="204">
        <v>202</v>
      </c>
      <c r="I131" s="205"/>
      <c r="J131" s="206">
        <f>ROUND(I131*H131,2)</f>
        <v>0</v>
      </c>
      <c r="K131" s="202" t="s">
        <v>182</v>
      </c>
      <c r="L131" s="207"/>
      <c r="M131" s="208" t="s">
        <v>19</v>
      </c>
      <c r="N131" s="209" t="s">
        <v>43</v>
      </c>
      <c r="O131" s="61"/>
      <c r="P131" s="169">
        <f>O131*H131</f>
        <v>0</v>
      </c>
      <c r="Q131" s="169">
        <v>9.0000000000000006E-5</v>
      </c>
      <c r="R131" s="169">
        <f>Q131*H131</f>
        <v>1.8180000000000002E-2</v>
      </c>
      <c r="S131" s="169">
        <v>0</v>
      </c>
      <c r="T131" s="170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1" t="s">
        <v>219</v>
      </c>
      <c r="AT131" s="171" t="s">
        <v>215</v>
      </c>
      <c r="AU131" s="171" t="s">
        <v>72</v>
      </c>
      <c r="AY131" s="14" t="s">
        <v>184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79</v>
      </c>
      <c r="BK131" s="172">
        <f>ROUND(I131*H131,2)</f>
        <v>0</v>
      </c>
      <c r="BL131" s="14" t="s">
        <v>183</v>
      </c>
      <c r="BM131" s="171" t="s">
        <v>575</v>
      </c>
    </row>
    <row r="132" spans="1:65" s="2" customFormat="1">
      <c r="A132" s="31"/>
      <c r="B132" s="32"/>
      <c r="C132" s="33"/>
      <c r="D132" s="173" t="s">
        <v>186</v>
      </c>
      <c r="E132" s="33"/>
      <c r="F132" s="174" t="s">
        <v>395</v>
      </c>
      <c r="G132" s="33"/>
      <c r="H132" s="33"/>
      <c r="I132" s="112"/>
      <c r="J132" s="33"/>
      <c r="K132" s="33"/>
      <c r="L132" s="36"/>
      <c r="M132" s="175"/>
      <c r="N132" s="176"/>
      <c r="O132" s="61"/>
      <c r="P132" s="61"/>
      <c r="Q132" s="61"/>
      <c r="R132" s="61"/>
      <c r="S132" s="61"/>
      <c r="T132" s="62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186</v>
      </c>
      <c r="AU132" s="14" t="s">
        <v>72</v>
      </c>
    </row>
    <row r="133" spans="1:65" s="2" customFormat="1" ht="21.75" customHeight="1">
      <c r="A133" s="31"/>
      <c r="B133" s="32"/>
      <c r="C133" s="200" t="s">
        <v>285</v>
      </c>
      <c r="D133" s="200" t="s">
        <v>215</v>
      </c>
      <c r="E133" s="201" t="s">
        <v>397</v>
      </c>
      <c r="F133" s="202" t="s">
        <v>398</v>
      </c>
      <c r="G133" s="203" t="s">
        <v>225</v>
      </c>
      <c r="H133" s="204">
        <v>528</v>
      </c>
      <c r="I133" s="205"/>
      <c r="J133" s="206">
        <f>ROUND(I133*H133,2)</f>
        <v>0</v>
      </c>
      <c r="K133" s="202" t="s">
        <v>182</v>
      </c>
      <c r="L133" s="207"/>
      <c r="M133" s="208" t="s">
        <v>19</v>
      </c>
      <c r="N133" s="209" t="s">
        <v>43</v>
      </c>
      <c r="O133" s="61"/>
      <c r="P133" s="169">
        <f>O133*H133</f>
        <v>0</v>
      </c>
      <c r="Q133" s="169">
        <v>1.23E-3</v>
      </c>
      <c r="R133" s="169">
        <f>Q133*H133</f>
        <v>0.64944000000000002</v>
      </c>
      <c r="S133" s="169">
        <v>0</v>
      </c>
      <c r="T133" s="17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1" t="s">
        <v>219</v>
      </c>
      <c r="AT133" s="171" t="s">
        <v>215</v>
      </c>
      <c r="AU133" s="171" t="s">
        <v>72</v>
      </c>
      <c r="AY133" s="14" t="s">
        <v>184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79</v>
      </c>
      <c r="BK133" s="172">
        <f>ROUND(I133*H133,2)</f>
        <v>0</v>
      </c>
      <c r="BL133" s="14" t="s">
        <v>183</v>
      </c>
      <c r="BM133" s="171" t="s">
        <v>576</v>
      </c>
    </row>
    <row r="134" spans="1:65" s="2" customFormat="1">
      <c r="A134" s="31"/>
      <c r="B134" s="32"/>
      <c r="C134" s="33"/>
      <c r="D134" s="173" t="s">
        <v>186</v>
      </c>
      <c r="E134" s="33"/>
      <c r="F134" s="174" t="s">
        <v>398</v>
      </c>
      <c r="G134" s="33"/>
      <c r="H134" s="33"/>
      <c r="I134" s="112"/>
      <c r="J134" s="33"/>
      <c r="K134" s="33"/>
      <c r="L134" s="36"/>
      <c r="M134" s="175"/>
      <c r="N134" s="176"/>
      <c r="O134" s="61"/>
      <c r="P134" s="61"/>
      <c r="Q134" s="61"/>
      <c r="R134" s="61"/>
      <c r="S134" s="61"/>
      <c r="T134" s="62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186</v>
      </c>
      <c r="AU134" s="14" t="s">
        <v>72</v>
      </c>
    </row>
    <row r="135" spans="1:65" s="10" customFormat="1">
      <c r="B135" s="178"/>
      <c r="C135" s="179"/>
      <c r="D135" s="173" t="s">
        <v>190</v>
      </c>
      <c r="E135" s="180" t="s">
        <v>19</v>
      </c>
      <c r="F135" s="181" t="s">
        <v>577</v>
      </c>
      <c r="G135" s="179"/>
      <c r="H135" s="182">
        <v>528</v>
      </c>
      <c r="I135" s="183"/>
      <c r="J135" s="179"/>
      <c r="K135" s="179"/>
      <c r="L135" s="184"/>
      <c r="M135" s="185"/>
      <c r="N135" s="186"/>
      <c r="O135" s="186"/>
      <c r="P135" s="186"/>
      <c r="Q135" s="186"/>
      <c r="R135" s="186"/>
      <c r="S135" s="186"/>
      <c r="T135" s="187"/>
      <c r="AT135" s="188" t="s">
        <v>190</v>
      </c>
      <c r="AU135" s="188" t="s">
        <v>72</v>
      </c>
      <c r="AV135" s="10" t="s">
        <v>81</v>
      </c>
      <c r="AW135" s="10" t="s">
        <v>33</v>
      </c>
      <c r="AX135" s="10" t="s">
        <v>79</v>
      </c>
      <c r="AY135" s="188" t="s">
        <v>184</v>
      </c>
    </row>
    <row r="136" spans="1:65" s="2" customFormat="1" ht="21.75" customHeight="1">
      <c r="A136" s="31"/>
      <c r="B136" s="32"/>
      <c r="C136" s="160" t="s">
        <v>293</v>
      </c>
      <c r="D136" s="160" t="s">
        <v>178</v>
      </c>
      <c r="E136" s="161" t="s">
        <v>401</v>
      </c>
      <c r="F136" s="162" t="s">
        <v>402</v>
      </c>
      <c r="G136" s="163" t="s">
        <v>225</v>
      </c>
      <c r="H136" s="164">
        <v>111</v>
      </c>
      <c r="I136" s="165"/>
      <c r="J136" s="166">
        <f>ROUND(I136*H136,2)</f>
        <v>0</v>
      </c>
      <c r="K136" s="162" t="s">
        <v>182</v>
      </c>
      <c r="L136" s="36"/>
      <c r="M136" s="167" t="s">
        <v>19</v>
      </c>
      <c r="N136" s="168" t="s">
        <v>43</v>
      </c>
      <c r="O136" s="61"/>
      <c r="P136" s="169">
        <f>O136*H136</f>
        <v>0</v>
      </c>
      <c r="Q136" s="169">
        <v>0</v>
      </c>
      <c r="R136" s="169">
        <f>Q136*H136</f>
        <v>0</v>
      </c>
      <c r="S136" s="169">
        <v>0</v>
      </c>
      <c r="T136" s="17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1" t="s">
        <v>183</v>
      </c>
      <c r="AT136" s="171" t="s">
        <v>178</v>
      </c>
      <c r="AU136" s="171" t="s">
        <v>72</v>
      </c>
      <c r="AY136" s="14" t="s">
        <v>184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79</v>
      </c>
      <c r="BK136" s="172">
        <f>ROUND(I136*H136,2)</f>
        <v>0</v>
      </c>
      <c r="BL136" s="14" t="s">
        <v>183</v>
      </c>
      <c r="BM136" s="171" t="s">
        <v>578</v>
      </c>
    </row>
    <row r="137" spans="1:65" s="2" customFormat="1" ht="19.5">
      <c r="A137" s="31"/>
      <c r="B137" s="32"/>
      <c r="C137" s="33"/>
      <c r="D137" s="173" t="s">
        <v>186</v>
      </c>
      <c r="E137" s="33"/>
      <c r="F137" s="174" t="s">
        <v>404</v>
      </c>
      <c r="G137" s="33"/>
      <c r="H137" s="33"/>
      <c r="I137" s="112"/>
      <c r="J137" s="33"/>
      <c r="K137" s="33"/>
      <c r="L137" s="36"/>
      <c r="M137" s="175"/>
      <c r="N137" s="176"/>
      <c r="O137" s="61"/>
      <c r="P137" s="61"/>
      <c r="Q137" s="61"/>
      <c r="R137" s="61"/>
      <c r="S137" s="61"/>
      <c r="T137" s="62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186</v>
      </c>
      <c r="AU137" s="14" t="s">
        <v>72</v>
      </c>
    </row>
    <row r="138" spans="1:65" s="2" customFormat="1" ht="29.25">
      <c r="A138" s="31"/>
      <c r="B138" s="32"/>
      <c r="C138" s="33"/>
      <c r="D138" s="173" t="s">
        <v>188</v>
      </c>
      <c r="E138" s="33"/>
      <c r="F138" s="177" t="s">
        <v>405</v>
      </c>
      <c r="G138" s="33"/>
      <c r="H138" s="33"/>
      <c r="I138" s="112"/>
      <c r="J138" s="33"/>
      <c r="K138" s="33"/>
      <c r="L138" s="36"/>
      <c r="M138" s="175"/>
      <c r="N138" s="176"/>
      <c r="O138" s="61"/>
      <c r="P138" s="61"/>
      <c r="Q138" s="61"/>
      <c r="R138" s="61"/>
      <c r="S138" s="61"/>
      <c r="T138" s="62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188</v>
      </c>
      <c r="AU138" s="14" t="s">
        <v>72</v>
      </c>
    </row>
    <row r="139" spans="1:65" s="2" customFormat="1" ht="21.75" customHeight="1">
      <c r="A139" s="31"/>
      <c r="B139" s="32"/>
      <c r="C139" s="200" t="s">
        <v>300</v>
      </c>
      <c r="D139" s="200" t="s">
        <v>215</v>
      </c>
      <c r="E139" s="201" t="s">
        <v>406</v>
      </c>
      <c r="F139" s="202" t="s">
        <v>407</v>
      </c>
      <c r="G139" s="203" t="s">
        <v>181</v>
      </c>
      <c r="H139" s="204">
        <v>27.75</v>
      </c>
      <c r="I139" s="205"/>
      <c r="J139" s="206">
        <f>ROUND(I139*H139,2)</f>
        <v>0</v>
      </c>
      <c r="K139" s="202" t="s">
        <v>182</v>
      </c>
      <c r="L139" s="207"/>
      <c r="M139" s="208" t="s">
        <v>19</v>
      </c>
      <c r="N139" s="209" t="s">
        <v>43</v>
      </c>
      <c r="O139" s="61"/>
      <c r="P139" s="169">
        <f>O139*H139</f>
        <v>0</v>
      </c>
      <c r="Q139" s="169">
        <v>1E-3</v>
      </c>
      <c r="R139" s="169">
        <f>Q139*H139</f>
        <v>2.775E-2</v>
      </c>
      <c r="S139" s="169">
        <v>0</v>
      </c>
      <c r="T139" s="170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1" t="s">
        <v>219</v>
      </c>
      <c r="AT139" s="171" t="s">
        <v>215</v>
      </c>
      <c r="AU139" s="171" t="s">
        <v>72</v>
      </c>
      <c r="AY139" s="14" t="s">
        <v>184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79</v>
      </c>
      <c r="BK139" s="172">
        <f>ROUND(I139*H139,2)</f>
        <v>0</v>
      </c>
      <c r="BL139" s="14" t="s">
        <v>183</v>
      </c>
      <c r="BM139" s="171" t="s">
        <v>579</v>
      </c>
    </row>
    <row r="140" spans="1:65" s="2" customFormat="1">
      <c r="A140" s="31"/>
      <c r="B140" s="32"/>
      <c r="C140" s="33"/>
      <c r="D140" s="173" t="s">
        <v>186</v>
      </c>
      <c r="E140" s="33"/>
      <c r="F140" s="174" t="s">
        <v>407</v>
      </c>
      <c r="G140" s="33"/>
      <c r="H140" s="33"/>
      <c r="I140" s="112"/>
      <c r="J140" s="33"/>
      <c r="K140" s="33"/>
      <c r="L140" s="36"/>
      <c r="M140" s="175"/>
      <c r="N140" s="176"/>
      <c r="O140" s="61"/>
      <c r="P140" s="61"/>
      <c r="Q140" s="61"/>
      <c r="R140" s="61"/>
      <c r="S140" s="61"/>
      <c r="T140" s="62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186</v>
      </c>
      <c r="AU140" s="14" t="s">
        <v>72</v>
      </c>
    </row>
    <row r="141" spans="1:65" s="10" customFormat="1">
      <c r="B141" s="178"/>
      <c r="C141" s="179"/>
      <c r="D141" s="173" t="s">
        <v>190</v>
      </c>
      <c r="E141" s="180" t="s">
        <v>19</v>
      </c>
      <c r="F141" s="181" t="s">
        <v>409</v>
      </c>
      <c r="G141" s="179"/>
      <c r="H141" s="182">
        <v>27.75</v>
      </c>
      <c r="I141" s="183"/>
      <c r="J141" s="179"/>
      <c r="K141" s="179"/>
      <c r="L141" s="184"/>
      <c r="M141" s="185"/>
      <c r="N141" s="186"/>
      <c r="O141" s="186"/>
      <c r="P141" s="186"/>
      <c r="Q141" s="186"/>
      <c r="R141" s="186"/>
      <c r="S141" s="186"/>
      <c r="T141" s="187"/>
      <c r="AT141" s="188" t="s">
        <v>190</v>
      </c>
      <c r="AU141" s="188" t="s">
        <v>72</v>
      </c>
      <c r="AV141" s="10" t="s">
        <v>81</v>
      </c>
      <c r="AW141" s="10" t="s">
        <v>33</v>
      </c>
      <c r="AX141" s="10" t="s">
        <v>79</v>
      </c>
      <c r="AY141" s="188" t="s">
        <v>184</v>
      </c>
    </row>
    <row r="142" spans="1:65" s="2" customFormat="1" ht="21.75" customHeight="1">
      <c r="A142" s="31"/>
      <c r="B142" s="32"/>
      <c r="C142" s="200" t="s">
        <v>306</v>
      </c>
      <c r="D142" s="200" t="s">
        <v>215</v>
      </c>
      <c r="E142" s="201" t="s">
        <v>230</v>
      </c>
      <c r="F142" s="202" t="s">
        <v>231</v>
      </c>
      <c r="G142" s="203" t="s">
        <v>225</v>
      </c>
      <c r="H142" s="204">
        <v>264</v>
      </c>
      <c r="I142" s="205"/>
      <c r="J142" s="206">
        <f>ROUND(I142*H142,2)</f>
        <v>0</v>
      </c>
      <c r="K142" s="202" t="s">
        <v>182</v>
      </c>
      <c r="L142" s="207"/>
      <c r="M142" s="208" t="s">
        <v>19</v>
      </c>
      <c r="N142" s="209" t="s">
        <v>43</v>
      </c>
      <c r="O142" s="61"/>
      <c r="P142" s="169">
        <f>O142*H142</f>
        <v>0</v>
      </c>
      <c r="Q142" s="169">
        <v>1.8000000000000001E-4</v>
      </c>
      <c r="R142" s="169">
        <f>Q142*H142</f>
        <v>4.752E-2</v>
      </c>
      <c r="S142" s="169">
        <v>0</v>
      </c>
      <c r="T142" s="17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1" t="s">
        <v>410</v>
      </c>
      <c r="AT142" s="171" t="s">
        <v>215</v>
      </c>
      <c r="AU142" s="171" t="s">
        <v>72</v>
      </c>
      <c r="AY142" s="14" t="s">
        <v>184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79</v>
      </c>
      <c r="BK142" s="172">
        <f>ROUND(I142*H142,2)</f>
        <v>0</v>
      </c>
      <c r="BL142" s="14" t="s">
        <v>410</v>
      </c>
      <c r="BM142" s="171" t="s">
        <v>580</v>
      </c>
    </row>
    <row r="143" spans="1:65" s="2" customFormat="1">
      <c r="A143" s="31"/>
      <c r="B143" s="32"/>
      <c r="C143" s="33"/>
      <c r="D143" s="173" t="s">
        <v>186</v>
      </c>
      <c r="E143" s="33"/>
      <c r="F143" s="174" t="s">
        <v>231</v>
      </c>
      <c r="G143" s="33"/>
      <c r="H143" s="33"/>
      <c r="I143" s="112"/>
      <c r="J143" s="33"/>
      <c r="K143" s="33"/>
      <c r="L143" s="36"/>
      <c r="M143" s="175"/>
      <c r="N143" s="176"/>
      <c r="O143" s="61"/>
      <c r="P143" s="61"/>
      <c r="Q143" s="61"/>
      <c r="R143" s="61"/>
      <c r="S143" s="61"/>
      <c r="T143" s="62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186</v>
      </c>
      <c r="AU143" s="14" t="s">
        <v>72</v>
      </c>
    </row>
    <row r="144" spans="1:65" s="10" customFormat="1">
      <c r="B144" s="178"/>
      <c r="C144" s="179"/>
      <c r="D144" s="173" t="s">
        <v>190</v>
      </c>
      <c r="E144" s="180" t="s">
        <v>19</v>
      </c>
      <c r="F144" s="181" t="s">
        <v>581</v>
      </c>
      <c r="G144" s="179"/>
      <c r="H144" s="182">
        <v>264</v>
      </c>
      <c r="I144" s="183"/>
      <c r="J144" s="179"/>
      <c r="K144" s="179"/>
      <c r="L144" s="184"/>
      <c r="M144" s="185"/>
      <c r="N144" s="186"/>
      <c r="O144" s="186"/>
      <c r="P144" s="186"/>
      <c r="Q144" s="186"/>
      <c r="R144" s="186"/>
      <c r="S144" s="186"/>
      <c r="T144" s="187"/>
      <c r="AT144" s="188" t="s">
        <v>190</v>
      </c>
      <c r="AU144" s="188" t="s">
        <v>72</v>
      </c>
      <c r="AV144" s="10" t="s">
        <v>81</v>
      </c>
      <c r="AW144" s="10" t="s">
        <v>33</v>
      </c>
      <c r="AX144" s="10" t="s">
        <v>79</v>
      </c>
      <c r="AY144" s="188" t="s">
        <v>184</v>
      </c>
    </row>
    <row r="145" spans="1:65" s="2" customFormat="1" ht="21.75" customHeight="1">
      <c r="A145" s="31"/>
      <c r="B145" s="32"/>
      <c r="C145" s="200" t="s">
        <v>313</v>
      </c>
      <c r="D145" s="200" t="s">
        <v>215</v>
      </c>
      <c r="E145" s="201" t="s">
        <v>413</v>
      </c>
      <c r="F145" s="202" t="s">
        <v>414</v>
      </c>
      <c r="G145" s="203" t="s">
        <v>225</v>
      </c>
      <c r="H145" s="204">
        <v>1256</v>
      </c>
      <c r="I145" s="205"/>
      <c r="J145" s="206">
        <f>ROUND(I145*H145,2)</f>
        <v>0</v>
      </c>
      <c r="K145" s="202" t="s">
        <v>182</v>
      </c>
      <c r="L145" s="207"/>
      <c r="M145" s="208" t="s">
        <v>19</v>
      </c>
      <c r="N145" s="209" t="s">
        <v>43</v>
      </c>
      <c r="O145" s="61"/>
      <c r="P145" s="169">
        <f>O145*H145</f>
        <v>0</v>
      </c>
      <c r="Q145" s="169">
        <v>9.0000000000000006E-5</v>
      </c>
      <c r="R145" s="169">
        <f>Q145*H145</f>
        <v>0.11304</v>
      </c>
      <c r="S145" s="169">
        <v>0</v>
      </c>
      <c r="T145" s="17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1" t="s">
        <v>410</v>
      </c>
      <c r="AT145" s="171" t="s">
        <v>215</v>
      </c>
      <c r="AU145" s="171" t="s">
        <v>72</v>
      </c>
      <c r="AY145" s="14" t="s">
        <v>184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4" t="s">
        <v>79</v>
      </c>
      <c r="BK145" s="172">
        <f>ROUND(I145*H145,2)</f>
        <v>0</v>
      </c>
      <c r="BL145" s="14" t="s">
        <v>410</v>
      </c>
      <c r="BM145" s="171" t="s">
        <v>582</v>
      </c>
    </row>
    <row r="146" spans="1:65" s="2" customFormat="1">
      <c r="A146" s="31"/>
      <c r="B146" s="32"/>
      <c r="C146" s="33"/>
      <c r="D146" s="173" t="s">
        <v>186</v>
      </c>
      <c r="E146" s="33"/>
      <c r="F146" s="174" t="s">
        <v>414</v>
      </c>
      <c r="G146" s="33"/>
      <c r="H146" s="33"/>
      <c r="I146" s="112"/>
      <c r="J146" s="33"/>
      <c r="K146" s="33"/>
      <c r="L146" s="36"/>
      <c r="M146" s="175"/>
      <c r="N146" s="176"/>
      <c r="O146" s="61"/>
      <c r="P146" s="61"/>
      <c r="Q146" s="61"/>
      <c r="R146" s="61"/>
      <c r="S146" s="61"/>
      <c r="T146" s="62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186</v>
      </c>
      <c r="AU146" s="14" t="s">
        <v>72</v>
      </c>
    </row>
    <row r="147" spans="1:65" s="10" customFormat="1">
      <c r="B147" s="178"/>
      <c r="C147" s="179"/>
      <c r="D147" s="173" t="s">
        <v>190</v>
      </c>
      <c r="E147" s="180" t="s">
        <v>19</v>
      </c>
      <c r="F147" s="181" t="s">
        <v>583</v>
      </c>
      <c r="G147" s="179"/>
      <c r="H147" s="182">
        <v>1256</v>
      </c>
      <c r="I147" s="183"/>
      <c r="J147" s="179"/>
      <c r="K147" s="179"/>
      <c r="L147" s="184"/>
      <c r="M147" s="185"/>
      <c r="N147" s="186"/>
      <c r="O147" s="186"/>
      <c r="P147" s="186"/>
      <c r="Q147" s="186"/>
      <c r="R147" s="186"/>
      <c r="S147" s="186"/>
      <c r="T147" s="187"/>
      <c r="AT147" s="188" t="s">
        <v>190</v>
      </c>
      <c r="AU147" s="188" t="s">
        <v>72</v>
      </c>
      <c r="AV147" s="10" t="s">
        <v>81</v>
      </c>
      <c r="AW147" s="10" t="s">
        <v>33</v>
      </c>
      <c r="AX147" s="10" t="s">
        <v>79</v>
      </c>
      <c r="AY147" s="188" t="s">
        <v>184</v>
      </c>
    </row>
    <row r="148" spans="1:65" s="2" customFormat="1" ht="21.75" customHeight="1">
      <c r="A148" s="31"/>
      <c r="B148" s="32"/>
      <c r="C148" s="160" t="s">
        <v>7</v>
      </c>
      <c r="D148" s="160" t="s">
        <v>178</v>
      </c>
      <c r="E148" s="161" t="s">
        <v>417</v>
      </c>
      <c r="F148" s="162" t="s">
        <v>418</v>
      </c>
      <c r="G148" s="163" t="s">
        <v>204</v>
      </c>
      <c r="H148" s="164">
        <v>0.03</v>
      </c>
      <c r="I148" s="165"/>
      <c r="J148" s="166">
        <f>ROUND(I148*H148,2)</f>
        <v>0</v>
      </c>
      <c r="K148" s="162" t="s">
        <v>182</v>
      </c>
      <c r="L148" s="36"/>
      <c r="M148" s="167" t="s">
        <v>19</v>
      </c>
      <c r="N148" s="168" t="s">
        <v>43</v>
      </c>
      <c r="O148" s="61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1" t="s">
        <v>183</v>
      </c>
      <c r="AT148" s="171" t="s">
        <v>178</v>
      </c>
      <c r="AU148" s="171" t="s">
        <v>72</v>
      </c>
      <c r="AY148" s="14" t="s">
        <v>184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79</v>
      </c>
      <c r="BK148" s="172">
        <f>ROUND(I148*H148,2)</f>
        <v>0</v>
      </c>
      <c r="BL148" s="14" t="s">
        <v>183</v>
      </c>
      <c r="BM148" s="171" t="s">
        <v>584</v>
      </c>
    </row>
    <row r="149" spans="1:65" s="2" customFormat="1" ht="39">
      <c r="A149" s="31"/>
      <c r="B149" s="32"/>
      <c r="C149" s="33"/>
      <c r="D149" s="173" t="s">
        <v>186</v>
      </c>
      <c r="E149" s="33"/>
      <c r="F149" s="174" t="s">
        <v>420</v>
      </c>
      <c r="G149" s="33"/>
      <c r="H149" s="33"/>
      <c r="I149" s="112"/>
      <c r="J149" s="33"/>
      <c r="K149" s="33"/>
      <c r="L149" s="36"/>
      <c r="M149" s="175"/>
      <c r="N149" s="176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186</v>
      </c>
      <c r="AU149" s="14" t="s">
        <v>72</v>
      </c>
    </row>
    <row r="150" spans="1:65" s="2" customFormat="1" ht="48.75">
      <c r="A150" s="31"/>
      <c r="B150" s="32"/>
      <c r="C150" s="33"/>
      <c r="D150" s="173" t="s">
        <v>188</v>
      </c>
      <c r="E150" s="33"/>
      <c r="F150" s="177" t="s">
        <v>421</v>
      </c>
      <c r="G150" s="33"/>
      <c r="H150" s="33"/>
      <c r="I150" s="112"/>
      <c r="J150" s="33"/>
      <c r="K150" s="33"/>
      <c r="L150" s="36"/>
      <c r="M150" s="175"/>
      <c r="N150" s="176"/>
      <c r="O150" s="61"/>
      <c r="P150" s="61"/>
      <c r="Q150" s="61"/>
      <c r="R150" s="61"/>
      <c r="S150" s="61"/>
      <c r="T150" s="62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188</v>
      </c>
      <c r="AU150" s="14" t="s">
        <v>72</v>
      </c>
    </row>
    <row r="151" spans="1:65" s="2" customFormat="1" ht="21.75" customHeight="1">
      <c r="A151" s="31"/>
      <c r="B151" s="32"/>
      <c r="C151" s="160" t="s">
        <v>325</v>
      </c>
      <c r="D151" s="160" t="s">
        <v>178</v>
      </c>
      <c r="E151" s="161" t="s">
        <v>422</v>
      </c>
      <c r="F151" s="162" t="s">
        <v>423</v>
      </c>
      <c r="G151" s="163" t="s">
        <v>236</v>
      </c>
      <c r="H151" s="164">
        <v>81.323999999999998</v>
      </c>
      <c r="I151" s="165"/>
      <c r="J151" s="166">
        <f>ROUND(I151*H151,2)</f>
        <v>0</v>
      </c>
      <c r="K151" s="162" t="s">
        <v>182</v>
      </c>
      <c r="L151" s="36"/>
      <c r="M151" s="167" t="s">
        <v>19</v>
      </c>
      <c r="N151" s="168" t="s">
        <v>43</v>
      </c>
      <c r="O151" s="61"/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1" t="s">
        <v>183</v>
      </c>
      <c r="AT151" s="171" t="s">
        <v>178</v>
      </c>
      <c r="AU151" s="171" t="s">
        <v>72</v>
      </c>
      <c r="AY151" s="14" t="s">
        <v>184</v>
      </c>
      <c r="BE151" s="172">
        <f>IF(N151="základní",J151,0)</f>
        <v>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4" t="s">
        <v>79</v>
      </c>
      <c r="BK151" s="172">
        <f>ROUND(I151*H151,2)</f>
        <v>0</v>
      </c>
      <c r="BL151" s="14" t="s">
        <v>183</v>
      </c>
      <c r="BM151" s="171" t="s">
        <v>585</v>
      </c>
    </row>
    <row r="152" spans="1:65" s="2" customFormat="1" ht="39">
      <c r="A152" s="31"/>
      <c r="B152" s="32"/>
      <c r="C152" s="33"/>
      <c r="D152" s="173" t="s">
        <v>186</v>
      </c>
      <c r="E152" s="33"/>
      <c r="F152" s="174" t="s">
        <v>425</v>
      </c>
      <c r="G152" s="33"/>
      <c r="H152" s="33"/>
      <c r="I152" s="112"/>
      <c r="J152" s="33"/>
      <c r="K152" s="33"/>
      <c r="L152" s="36"/>
      <c r="M152" s="175"/>
      <c r="N152" s="176"/>
      <c r="O152" s="61"/>
      <c r="P152" s="61"/>
      <c r="Q152" s="61"/>
      <c r="R152" s="61"/>
      <c r="S152" s="61"/>
      <c r="T152" s="62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186</v>
      </c>
      <c r="AU152" s="14" t="s">
        <v>72</v>
      </c>
    </row>
    <row r="153" spans="1:65" s="2" customFormat="1" ht="48.75">
      <c r="A153" s="31"/>
      <c r="B153" s="32"/>
      <c r="C153" s="33"/>
      <c r="D153" s="173" t="s">
        <v>188</v>
      </c>
      <c r="E153" s="33"/>
      <c r="F153" s="177" t="s">
        <v>421</v>
      </c>
      <c r="G153" s="33"/>
      <c r="H153" s="33"/>
      <c r="I153" s="112"/>
      <c r="J153" s="33"/>
      <c r="K153" s="33"/>
      <c r="L153" s="36"/>
      <c r="M153" s="175"/>
      <c r="N153" s="176"/>
      <c r="O153" s="61"/>
      <c r="P153" s="61"/>
      <c r="Q153" s="61"/>
      <c r="R153" s="61"/>
      <c r="S153" s="61"/>
      <c r="T153" s="62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188</v>
      </c>
      <c r="AU153" s="14" t="s">
        <v>72</v>
      </c>
    </row>
    <row r="154" spans="1:65" s="2" customFormat="1" ht="21.75" customHeight="1">
      <c r="A154" s="31"/>
      <c r="B154" s="32"/>
      <c r="C154" s="160" t="s">
        <v>426</v>
      </c>
      <c r="D154" s="160" t="s">
        <v>178</v>
      </c>
      <c r="E154" s="161" t="s">
        <v>427</v>
      </c>
      <c r="F154" s="162" t="s">
        <v>428</v>
      </c>
      <c r="G154" s="163" t="s">
        <v>429</v>
      </c>
      <c r="H154" s="164">
        <v>2</v>
      </c>
      <c r="I154" s="165"/>
      <c r="J154" s="166">
        <f>ROUND(I154*H154,2)</f>
        <v>0</v>
      </c>
      <c r="K154" s="162" t="s">
        <v>182</v>
      </c>
      <c r="L154" s="36"/>
      <c r="M154" s="167" t="s">
        <v>19</v>
      </c>
      <c r="N154" s="168" t="s">
        <v>43</v>
      </c>
      <c r="O154" s="61"/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1" t="s">
        <v>183</v>
      </c>
      <c r="AT154" s="171" t="s">
        <v>178</v>
      </c>
      <c r="AU154" s="171" t="s">
        <v>72</v>
      </c>
      <c r="AY154" s="14" t="s">
        <v>184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4" t="s">
        <v>79</v>
      </c>
      <c r="BK154" s="172">
        <f>ROUND(I154*H154,2)</f>
        <v>0</v>
      </c>
      <c r="BL154" s="14" t="s">
        <v>183</v>
      </c>
      <c r="BM154" s="171" t="s">
        <v>586</v>
      </c>
    </row>
    <row r="155" spans="1:65" s="2" customFormat="1" ht="19.5">
      <c r="A155" s="31"/>
      <c r="B155" s="32"/>
      <c r="C155" s="33"/>
      <c r="D155" s="173" t="s">
        <v>186</v>
      </c>
      <c r="E155" s="33"/>
      <c r="F155" s="174" t="s">
        <v>431</v>
      </c>
      <c r="G155" s="33"/>
      <c r="H155" s="33"/>
      <c r="I155" s="112"/>
      <c r="J155" s="33"/>
      <c r="K155" s="33"/>
      <c r="L155" s="36"/>
      <c r="M155" s="175"/>
      <c r="N155" s="176"/>
      <c r="O155" s="61"/>
      <c r="P155" s="61"/>
      <c r="Q155" s="61"/>
      <c r="R155" s="61"/>
      <c r="S155" s="61"/>
      <c r="T155" s="62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186</v>
      </c>
      <c r="AU155" s="14" t="s">
        <v>72</v>
      </c>
    </row>
    <row r="156" spans="1:65" s="2" customFormat="1" ht="29.25">
      <c r="A156" s="31"/>
      <c r="B156" s="32"/>
      <c r="C156" s="33"/>
      <c r="D156" s="173" t="s">
        <v>188</v>
      </c>
      <c r="E156" s="33"/>
      <c r="F156" s="177" t="s">
        <v>432</v>
      </c>
      <c r="G156" s="33"/>
      <c r="H156" s="33"/>
      <c r="I156" s="112"/>
      <c r="J156" s="33"/>
      <c r="K156" s="33"/>
      <c r="L156" s="36"/>
      <c r="M156" s="175"/>
      <c r="N156" s="176"/>
      <c r="O156" s="61"/>
      <c r="P156" s="61"/>
      <c r="Q156" s="61"/>
      <c r="R156" s="61"/>
      <c r="S156" s="61"/>
      <c r="T156" s="62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188</v>
      </c>
      <c r="AU156" s="14" t="s">
        <v>72</v>
      </c>
    </row>
    <row r="157" spans="1:65" s="2" customFormat="1" ht="21.75" customHeight="1">
      <c r="A157" s="31"/>
      <c r="B157" s="32"/>
      <c r="C157" s="200" t="s">
        <v>433</v>
      </c>
      <c r="D157" s="200" t="s">
        <v>215</v>
      </c>
      <c r="E157" s="201" t="s">
        <v>434</v>
      </c>
      <c r="F157" s="202" t="s">
        <v>435</v>
      </c>
      <c r="G157" s="203" t="s">
        <v>225</v>
      </c>
      <c r="H157" s="204">
        <v>2</v>
      </c>
      <c r="I157" s="205"/>
      <c r="J157" s="206">
        <f>ROUND(I157*H157,2)</f>
        <v>0</v>
      </c>
      <c r="K157" s="202" t="s">
        <v>182</v>
      </c>
      <c r="L157" s="207"/>
      <c r="M157" s="208" t="s">
        <v>19</v>
      </c>
      <c r="N157" s="209" t="s">
        <v>43</v>
      </c>
      <c r="O157" s="61"/>
      <c r="P157" s="169">
        <f>O157*H157</f>
        <v>0</v>
      </c>
      <c r="Q157" s="169">
        <v>2.7220000000000001E-2</v>
      </c>
      <c r="R157" s="169">
        <f>Q157*H157</f>
        <v>5.4440000000000002E-2</v>
      </c>
      <c r="S157" s="169">
        <v>0</v>
      </c>
      <c r="T157" s="170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1" t="s">
        <v>219</v>
      </c>
      <c r="AT157" s="171" t="s">
        <v>215</v>
      </c>
      <c r="AU157" s="171" t="s">
        <v>72</v>
      </c>
      <c r="AY157" s="14" t="s">
        <v>184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4" t="s">
        <v>79</v>
      </c>
      <c r="BK157" s="172">
        <f>ROUND(I157*H157,2)</f>
        <v>0</v>
      </c>
      <c r="BL157" s="14" t="s">
        <v>183</v>
      </c>
      <c r="BM157" s="171" t="s">
        <v>587</v>
      </c>
    </row>
    <row r="158" spans="1:65" s="2" customFormat="1">
      <c r="A158" s="31"/>
      <c r="B158" s="32"/>
      <c r="C158" s="33"/>
      <c r="D158" s="173" t="s">
        <v>186</v>
      </c>
      <c r="E158" s="33"/>
      <c r="F158" s="174" t="s">
        <v>435</v>
      </c>
      <c r="G158" s="33"/>
      <c r="H158" s="33"/>
      <c r="I158" s="112"/>
      <c r="J158" s="33"/>
      <c r="K158" s="33"/>
      <c r="L158" s="36"/>
      <c r="M158" s="175"/>
      <c r="N158" s="176"/>
      <c r="O158" s="61"/>
      <c r="P158" s="61"/>
      <c r="Q158" s="61"/>
      <c r="R158" s="61"/>
      <c r="S158" s="61"/>
      <c r="T158" s="62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186</v>
      </c>
      <c r="AU158" s="14" t="s">
        <v>72</v>
      </c>
    </row>
    <row r="159" spans="1:65" s="2" customFormat="1" ht="21.75" customHeight="1">
      <c r="A159" s="31"/>
      <c r="B159" s="32"/>
      <c r="C159" s="160" t="s">
        <v>437</v>
      </c>
      <c r="D159" s="160" t="s">
        <v>178</v>
      </c>
      <c r="E159" s="161" t="s">
        <v>438</v>
      </c>
      <c r="F159" s="162" t="s">
        <v>439</v>
      </c>
      <c r="G159" s="163" t="s">
        <v>440</v>
      </c>
      <c r="H159" s="164">
        <v>2</v>
      </c>
      <c r="I159" s="165"/>
      <c r="J159" s="166">
        <f>ROUND(I159*H159,2)</f>
        <v>0</v>
      </c>
      <c r="K159" s="162" t="s">
        <v>182</v>
      </c>
      <c r="L159" s="36"/>
      <c r="M159" s="167" t="s">
        <v>19</v>
      </c>
      <c r="N159" s="168" t="s">
        <v>43</v>
      </c>
      <c r="O159" s="61"/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1" t="s">
        <v>183</v>
      </c>
      <c r="AT159" s="171" t="s">
        <v>178</v>
      </c>
      <c r="AU159" s="171" t="s">
        <v>72</v>
      </c>
      <c r="AY159" s="14" t="s">
        <v>184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4" t="s">
        <v>79</v>
      </c>
      <c r="BK159" s="172">
        <f>ROUND(I159*H159,2)</f>
        <v>0</v>
      </c>
      <c r="BL159" s="14" t="s">
        <v>183</v>
      </c>
      <c r="BM159" s="171" t="s">
        <v>588</v>
      </c>
    </row>
    <row r="160" spans="1:65" s="2" customFormat="1" ht="29.25">
      <c r="A160" s="31"/>
      <c r="B160" s="32"/>
      <c r="C160" s="33"/>
      <c r="D160" s="173" t="s">
        <v>186</v>
      </c>
      <c r="E160" s="33"/>
      <c r="F160" s="174" t="s">
        <v>442</v>
      </c>
      <c r="G160" s="33"/>
      <c r="H160" s="33"/>
      <c r="I160" s="112"/>
      <c r="J160" s="33"/>
      <c r="K160" s="33"/>
      <c r="L160" s="36"/>
      <c r="M160" s="175"/>
      <c r="N160" s="176"/>
      <c r="O160" s="61"/>
      <c r="P160" s="61"/>
      <c r="Q160" s="61"/>
      <c r="R160" s="61"/>
      <c r="S160" s="61"/>
      <c r="T160" s="62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186</v>
      </c>
      <c r="AU160" s="14" t="s">
        <v>72</v>
      </c>
    </row>
    <row r="161" spans="1:65" s="2" customFormat="1" ht="39">
      <c r="A161" s="31"/>
      <c r="B161" s="32"/>
      <c r="C161" s="33"/>
      <c r="D161" s="173" t="s">
        <v>188</v>
      </c>
      <c r="E161" s="33"/>
      <c r="F161" s="177" t="s">
        <v>443</v>
      </c>
      <c r="G161" s="33"/>
      <c r="H161" s="33"/>
      <c r="I161" s="112"/>
      <c r="J161" s="33"/>
      <c r="K161" s="33"/>
      <c r="L161" s="36"/>
      <c r="M161" s="175"/>
      <c r="N161" s="176"/>
      <c r="O161" s="61"/>
      <c r="P161" s="61"/>
      <c r="Q161" s="61"/>
      <c r="R161" s="61"/>
      <c r="S161" s="61"/>
      <c r="T161" s="62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188</v>
      </c>
      <c r="AU161" s="14" t="s">
        <v>72</v>
      </c>
    </row>
    <row r="162" spans="1:65" s="2" customFormat="1" ht="21.75" customHeight="1">
      <c r="A162" s="31"/>
      <c r="B162" s="32"/>
      <c r="C162" s="200" t="s">
        <v>444</v>
      </c>
      <c r="D162" s="200" t="s">
        <v>215</v>
      </c>
      <c r="E162" s="201" t="s">
        <v>445</v>
      </c>
      <c r="F162" s="202" t="s">
        <v>446</v>
      </c>
      <c r="G162" s="203" t="s">
        <v>225</v>
      </c>
      <c r="H162" s="204">
        <v>2</v>
      </c>
      <c r="I162" s="205"/>
      <c r="J162" s="206">
        <f>ROUND(I162*H162,2)</f>
        <v>0</v>
      </c>
      <c r="K162" s="202" t="s">
        <v>182</v>
      </c>
      <c r="L162" s="207"/>
      <c r="M162" s="208" t="s">
        <v>19</v>
      </c>
      <c r="N162" s="209" t="s">
        <v>43</v>
      </c>
      <c r="O162" s="61"/>
      <c r="P162" s="169">
        <f>O162*H162</f>
        <v>0</v>
      </c>
      <c r="Q162" s="169">
        <v>0</v>
      </c>
      <c r="R162" s="169">
        <f>Q162*H162</f>
        <v>0</v>
      </c>
      <c r="S162" s="169">
        <v>0</v>
      </c>
      <c r="T162" s="17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1" t="s">
        <v>219</v>
      </c>
      <c r="AT162" s="171" t="s">
        <v>215</v>
      </c>
      <c r="AU162" s="171" t="s">
        <v>72</v>
      </c>
      <c r="AY162" s="14" t="s">
        <v>184</v>
      </c>
      <c r="BE162" s="172">
        <f>IF(N162="základní",J162,0)</f>
        <v>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4" t="s">
        <v>79</v>
      </c>
      <c r="BK162" s="172">
        <f>ROUND(I162*H162,2)</f>
        <v>0</v>
      </c>
      <c r="BL162" s="14" t="s">
        <v>183</v>
      </c>
      <c r="BM162" s="171" t="s">
        <v>589</v>
      </c>
    </row>
    <row r="163" spans="1:65" s="2" customFormat="1">
      <c r="A163" s="31"/>
      <c r="B163" s="32"/>
      <c r="C163" s="33"/>
      <c r="D163" s="173" t="s">
        <v>186</v>
      </c>
      <c r="E163" s="33"/>
      <c r="F163" s="174" t="s">
        <v>446</v>
      </c>
      <c r="G163" s="33"/>
      <c r="H163" s="33"/>
      <c r="I163" s="112"/>
      <c r="J163" s="33"/>
      <c r="K163" s="33"/>
      <c r="L163" s="36"/>
      <c r="M163" s="175"/>
      <c r="N163" s="176"/>
      <c r="O163" s="61"/>
      <c r="P163" s="61"/>
      <c r="Q163" s="61"/>
      <c r="R163" s="61"/>
      <c r="S163" s="61"/>
      <c r="T163" s="62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186</v>
      </c>
      <c r="AU163" s="14" t="s">
        <v>72</v>
      </c>
    </row>
    <row r="164" spans="1:65" s="2" customFormat="1" ht="21.75" customHeight="1">
      <c r="A164" s="31"/>
      <c r="B164" s="32"/>
      <c r="C164" s="160" t="s">
        <v>448</v>
      </c>
      <c r="D164" s="160" t="s">
        <v>178</v>
      </c>
      <c r="E164" s="161" t="s">
        <v>449</v>
      </c>
      <c r="F164" s="162" t="s">
        <v>450</v>
      </c>
      <c r="G164" s="163" t="s">
        <v>236</v>
      </c>
      <c r="H164" s="164">
        <v>6.8</v>
      </c>
      <c r="I164" s="165"/>
      <c r="J164" s="166">
        <f>ROUND(I164*H164,2)</f>
        <v>0</v>
      </c>
      <c r="K164" s="162" t="s">
        <v>182</v>
      </c>
      <c r="L164" s="36"/>
      <c r="M164" s="167" t="s">
        <v>19</v>
      </c>
      <c r="N164" s="168" t="s">
        <v>43</v>
      </c>
      <c r="O164" s="61"/>
      <c r="P164" s="169">
        <f>O164*H164</f>
        <v>0</v>
      </c>
      <c r="Q164" s="169">
        <v>0</v>
      </c>
      <c r="R164" s="169">
        <f>Q164*H164</f>
        <v>0</v>
      </c>
      <c r="S164" s="169">
        <v>0</v>
      </c>
      <c r="T164" s="170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1" t="s">
        <v>183</v>
      </c>
      <c r="AT164" s="171" t="s">
        <v>178</v>
      </c>
      <c r="AU164" s="171" t="s">
        <v>72</v>
      </c>
      <c r="AY164" s="14" t="s">
        <v>184</v>
      </c>
      <c r="BE164" s="172">
        <f>IF(N164="základní",J164,0)</f>
        <v>0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4" t="s">
        <v>79</v>
      </c>
      <c r="BK164" s="172">
        <f>ROUND(I164*H164,2)</f>
        <v>0</v>
      </c>
      <c r="BL164" s="14" t="s">
        <v>183</v>
      </c>
      <c r="BM164" s="171" t="s">
        <v>590</v>
      </c>
    </row>
    <row r="165" spans="1:65" s="2" customFormat="1" ht="19.5">
      <c r="A165" s="31"/>
      <c r="B165" s="32"/>
      <c r="C165" s="33"/>
      <c r="D165" s="173" t="s">
        <v>186</v>
      </c>
      <c r="E165" s="33"/>
      <c r="F165" s="174" t="s">
        <v>452</v>
      </c>
      <c r="G165" s="33"/>
      <c r="H165" s="33"/>
      <c r="I165" s="112"/>
      <c r="J165" s="33"/>
      <c r="K165" s="33"/>
      <c r="L165" s="36"/>
      <c r="M165" s="175"/>
      <c r="N165" s="176"/>
      <c r="O165" s="61"/>
      <c r="P165" s="61"/>
      <c r="Q165" s="61"/>
      <c r="R165" s="61"/>
      <c r="S165" s="61"/>
      <c r="T165" s="62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186</v>
      </c>
      <c r="AU165" s="14" t="s">
        <v>72</v>
      </c>
    </row>
    <row r="166" spans="1:65" s="2" customFormat="1" ht="29.25">
      <c r="A166" s="31"/>
      <c r="B166" s="32"/>
      <c r="C166" s="33"/>
      <c r="D166" s="173" t="s">
        <v>188</v>
      </c>
      <c r="E166" s="33"/>
      <c r="F166" s="177" t="s">
        <v>453</v>
      </c>
      <c r="G166" s="33"/>
      <c r="H166" s="33"/>
      <c r="I166" s="112"/>
      <c r="J166" s="33"/>
      <c r="K166" s="33"/>
      <c r="L166" s="36"/>
      <c r="M166" s="175"/>
      <c r="N166" s="176"/>
      <c r="O166" s="61"/>
      <c r="P166" s="61"/>
      <c r="Q166" s="61"/>
      <c r="R166" s="61"/>
      <c r="S166" s="61"/>
      <c r="T166" s="62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188</v>
      </c>
      <c r="AU166" s="14" t="s">
        <v>72</v>
      </c>
    </row>
    <row r="167" spans="1:65" s="2" customFormat="1" ht="21.75" customHeight="1">
      <c r="A167" s="31"/>
      <c r="B167" s="32"/>
      <c r="C167" s="160" t="s">
        <v>454</v>
      </c>
      <c r="D167" s="160" t="s">
        <v>178</v>
      </c>
      <c r="E167" s="161" t="s">
        <v>591</v>
      </c>
      <c r="F167" s="162" t="s">
        <v>592</v>
      </c>
      <c r="G167" s="163" t="s">
        <v>236</v>
      </c>
      <c r="H167" s="164">
        <v>36.704999999999998</v>
      </c>
      <c r="I167" s="165"/>
      <c r="J167" s="166">
        <f>ROUND(I167*H167,2)</f>
        <v>0</v>
      </c>
      <c r="K167" s="162" t="s">
        <v>182</v>
      </c>
      <c r="L167" s="36"/>
      <c r="M167" s="167" t="s">
        <v>19</v>
      </c>
      <c r="N167" s="168" t="s">
        <v>43</v>
      </c>
      <c r="O167" s="61"/>
      <c r="P167" s="169">
        <f>O167*H167</f>
        <v>0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1" t="s">
        <v>183</v>
      </c>
      <c r="AT167" s="171" t="s">
        <v>178</v>
      </c>
      <c r="AU167" s="171" t="s">
        <v>72</v>
      </c>
      <c r="AY167" s="14" t="s">
        <v>184</v>
      </c>
      <c r="BE167" s="172">
        <f>IF(N167="základní",J167,0)</f>
        <v>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4" t="s">
        <v>79</v>
      </c>
      <c r="BK167" s="172">
        <f>ROUND(I167*H167,2)</f>
        <v>0</v>
      </c>
      <c r="BL167" s="14" t="s">
        <v>183</v>
      </c>
      <c r="BM167" s="171" t="s">
        <v>593</v>
      </c>
    </row>
    <row r="168" spans="1:65" s="2" customFormat="1" ht="39">
      <c r="A168" s="31"/>
      <c r="B168" s="32"/>
      <c r="C168" s="33"/>
      <c r="D168" s="173" t="s">
        <v>186</v>
      </c>
      <c r="E168" s="33"/>
      <c r="F168" s="174" t="s">
        <v>594</v>
      </c>
      <c r="G168" s="33"/>
      <c r="H168" s="33"/>
      <c r="I168" s="112"/>
      <c r="J168" s="33"/>
      <c r="K168" s="33"/>
      <c r="L168" s="36"/>
      <c r="M168" s="175"/>
      <c r="N168" s="176"/>
      <c r="O168" s="61"/>
      <c r="P168" s="61"/>
      <c r="Q168" s="61"/>
      <c r="R168" s="61"/>
      <c r="S168" s="61"/>
      <c r="T168" s="62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186</v>
      </c>
      <c r="AU168" s="14" t="s">
        <v>72</v>
      </c>
    </row>
    <row r="169" spans="1:65" s="2" customFormat="1" ht="48.75">
      <c r="A169" s="31"/>
      <c r="B169" s="32"/>
      <c r="C169" s="33"/>
      <c r="D169" s="173" t="s">
        <v>188</v>
      </c>
      <c r="E169" s="33"/>
      <c r="F169" s="177" t="s">
        <v>595</v>
      </c>
      <c r="G169" s="33"/>
      <c r="H169" s="33"/>
      <c r="I169" s="112"/>
      <c r="J169" s="33"/>
      <c r="K169" s="33"/>
      <c r="L169" s="36"/>
      <c r="M169" s="175"/>
      <c r="N169" s="176"/>
      <c r="O169" s="61"/>
      <c r="P169" s="61"/>
      <c r="Q169" s="61"/>
      <c r="R169" s="61"/>
      <c r="S169" s="61"/>
      <c r="T169" s="62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188</v>
      </c>
      <c r="AU169" s="14" t="s">
        <v>72</v>
      </c>
    </row>
    <row r="170" spans="1:65" s="10" customFormat="1">
      <c r="B170" s="178"/>
      <c r="C170" s="179"/>
      <c r="D170" s="173" t="s">
        <v>190</v>
      </c>
      <c r="E170" s="180" t="s">
        <v>19</v>
      </c>
      <c r="F170" s="181" t="s">
        <v>596</v>
      </c>
      <c r="G170" s="179"/>
      <c r="H170" s="182">
        <v>36.704999999999998</v>
      </c>
      <c r="I170" s="183"/>
      <c r="J170" s="179"/>
      <c r="K170" s="179"/>
      <c r="L170" s="184"/>
      <c r="M170" s="185"/>
      <c r="N170" s="186"/>
      <c r="O170" s="186"/>
      <c r="P170" s="186"/>
      <c r="Q170" s="186"/>
      <c r="R170" s="186"/>
      <c r="S170" s="186"/>
      <c r="T170" s="187"/>
      <c r="AT170" s="188" t="s">
        <v>190</v>
      </c>
      <c r="AU170" s="188" t="s">
        <v>72</v>
      </c>
      <c r="AV170" s="10" t="s">
        <v>81</v>
      </c>
      <c r="AW170" s="10" t="s">
        <v>33</v>
      </c>
      <c r="AX170" s="10" t="s">
        <v>79</v>
      </c>
      <c r="AY170" s="188" t="s">
        <v>184</v>
      </c>
    </row>
    <row r="171" spans="1:65" s="2" customFormat="1" ht="21.75" customHeight="1">
      <c r="A171" s="31"/>
      <c r="B171" s="32"/>
      <c r="C171" s="160" t="s">
        <v>460</v>
      </c>
      <c r="D171" s="160" t="s">
        <v>178</v>
      </c>
      <c r="E171" s="161" t="s">
        <v>455</v>
      </c>
      <c r="F171" s="162" t="s">
        <v>456</v>
      </c>
      <c r="G171" s="163" t="s">
        <v>225</v>
      </c>
      <c r="H171" s="164">
        <v>2</v>
      </c>
      <c r="I171" s="165"/>
      <c r="J171" s="166">
        <f>ROUND(I171*H171,2)</f>
        <v>0</v>
      </c>
      <c r="K171" s="162" t="s">
        <v>182</v>
      </c>
      <c r="L171" s="36"/>
      <c r="M171" s="167" t="s">
        <v>19</v>
      </c>
      <c r="N171" s="168" t="s">
        <v>43</v>
      </c>
      <c r="O171" s="61"/>
      <c r="P171" s="169">
        <f>O171*H171</f>
        <v>0</v>
      </c>
      <c r="Q171" s="169">
        <v>0</v>
      </c>
      <c r="R171" s="169">
        <f>Q171*H171</f>
        <v>0</v>
      </c>
      <c r="S171" s="169">
        <v>0</v>
      </c>
      <c r="T171" s="170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1" t="s">
        <v>183</v>
      </c>
      <c r="AT171" s="171" t="s">
        <v>178</v>
      </c>
      <c r="AU171" s="171" t="s">
        <v>72</v>
      </c>
      <c r="AY171" s="14" t="s">
        <v>184</v>
      </c>
      <c r="BE171" s="172">
        <f>IF(N171="základní",J171,0)</f>
        <v>0</v>
      </c>
      <c r="BF171" s="172">
        <f>IF(N171="snížená",J171,0)</f>
        <v>0</v>
      </c>
      <c r="BG171" s="172">
        <f>IF(N171="zákl. přenesená",J171,0)</f>
        <v>0</v>
      </c>
      <c r="BH171" s="172">
        <f>IF(N171="sníž. přenesená",J171,0)</f>
        <v>0</v>
      </c>
      <c r="BI171" s="172">
        <f>IF(N171="nulová",J171,0)</f>
        <v>0</v>
      </c>
      <c r="BJ171" s="14" t="s">
        <v>79</v>
      </c>
      <c r="BK171" s="172">
        <f>ROUND(I171*H171,2)</f>
        <v>0</v>
      </c>
      <c r="BL171" s="14" t="s">
        <v>183</v>
      </c>
      <c r="BM171" s="171" t="s">
        <v>597</v>
      </c>
    </row>
    <row r="172" spans="1:65" s="2" customFormat="1" ht="29.25">
      <c r="A172" s="31"/>
      <c r="B172" s="32"/>
      <c r="C172" s="33"/>
      <c r="D172" s="173" t="s">
        <v>186</v>
      </c>
      <c r="E172" s="33"/>
      <c r="F172" s="174" t="s">
        <v>458</v>
      </c>
      <c r="G172" s="33"/>
      <c r="H172" s="33"/>
      <c r="I172" s="112"/>
      <c r="J172" s="33"/>
      <c r="K172" s="33"/>
      <c r="L172" s="36"/>
      <c r="M172" s="175"/>
      <c r="N172" s="176"/>
      <c r="O172" s="61"/>
      <c r="P172" s="61"/>
      <c r="Q172" s="61"/>
      <c r="R172" s="61"/>
      <c r="S172" s="61"/>
      <c r="T172" s="62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186</v>
      </c>
      <c r="AU172" s="14" t="s">
        <v>72</v>
      </c>
    </row>
    <row r="173" spans="1:65" s="2" customFormat="1" ht="29.25">
      <c r="A173" s="31"/>
      <c r="B173" s="32"/>
      <c r="C173" s="33"/>
      <c r="D173" s="173" t="s">
        <v>188</v>
      </c>
      <c r="E173" s="33"/>
      <c r="F173" s="177" t="s">
        <v>459</v>
      </c>
      <c r="G173" s="33"/>
      <c r="H173" s="33"/>
      <c r="I173" s="112"/>
      <c r="J173" s="33"/>
      <c r="K173" s="33"/>
      <c r="L173" s="36"/>
      <c r="M173" s="175"/>
      <c r="N173" s="176"/>
      <c r="O173" s="61"/>
      <c r="P173" s="61"/>
      <c r="Q173" s="61"/>
      <c r="R173" s="61"/>
      <c r="S173" s="61"/>
      <c r="T173" s="62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188</v>
      </c>
      <c r="AU173" s="14" t="s">
        <v>72</v>
      </c>
    </row>
    <row r="174" spans="1:65" s="2" customFormat="1" ht="21.75" customHeight="1">
      <c r="A174" s="31"/>
      <c r="B174" s="32"/>
      <c r="C174" s="160" t="s">
        <v>463</v>
      </c>
      <c r="D174" s="160" t="s">
        <v>178</v>
      </c>
      <c r="E174" s="161" t="s">
        <v>286</v>
      </c>
      <c r="F174" s="162" t="s">
        <v>287</v>
      </c>
      <c r="G174" s="163" t="s">
        <v>218</v>
      </c>
      <c r="H174" s="164">
        <v>11.145</v>
      </c>
      <c r="I174" s="165"/>
      <c r="J174" s="166">
        <f>ROUND(I174*H174,2)</f>
        <v>0</v>
      </c>
      <c r="K174" s="162" t="s">
        <v>182</v>
      </c>
      <c r="L174" s="36"/>
      <c r="M174" s="167" t="s">
        <v>19</v>
      </c>
      <c r="N174" s="168" t="s">
        <v>43</v>
      </c>
      <c r="O174" s="61"/>
      <c r="P174" s="169">
        <f>O174*H174</f>
        <v>0</v>
      </c>
      <c r="Q174" s="169">
        <v>0</v>
      </c>
      <c r="R174" s="169">
        <f>Q174*H174</f>
        <v>0</v>
      </c>
      <c r="S174" s="169">
        <v>0</v>
      </c>
      <c r="T174" s="17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71" t="s">
        <v>288</v>
      </c>
      <c r="AT174" s="171" t="s">
        <v>178</v>
      </c>
      <c r="AU174" s="171" t="s">
        <v>72</v>
      </c>
      <c r="AY174" s="14" t="s">
        <v>184</v>
      </c>
      <c r="BE174" s="172">
        <f>IF(N174="základní",J174,0)</f>
        <v>0</v>
      </c>
      <c r="BF174" s="172">
        <f>IF(N174="snížená",J174,0)</f>
        <v>0</v>
      </c>
      <c r="BG174" s="172">
        <f>IF(N174="zákl. přenesená",J174,0)</f>
        <v>0</v>
      </c>
      <c r="BH174" s="172">
        <f>IF(N174="sníž. přenesená",J174,0)</f>
        <v>0</v>
      </c>
      <c r="BI174" s="172">
        <f>IF(N174="nulová",J174,0)</f>
        <v>0</v>
      </c>
      <c r="BJ174" s="14" t="s">
        <v>79</v>
      </c>
      <c r="BK174" s="172">
        <f>ROUND(I174*H174,2)</f>
        <v>0</v>
      </c>
      <c r="BL174" s="14" t="s">
        <v>288</v>
      </c>
      <c r="BM174" s="171" t="s">
        <v>598</v>
      </c>
    </row>
    <row r="175" spans="1:65" s="2" customFormat="1" ht="29.25">
      <c r="A175" s="31"/>
      <c r="B175" s="32"/>
      <c r="C175" s="33"/>
      <c r="D175" s="173" t="s">
        <v>186</v>
      </c>
      <c r="E175" s="33"/>
      <c r="F175" s="174" t="s">
        <v>290</v>
      </c>
      <c r="G175" s="33"/>
      <c r="H175" s="33"/>
      <c r="I175" s="112"/>
      <c r="J175" s="33"/>
      <c r="K175" s="33"/>
      <c r="L175" s="36"/>
      <c r="M175" s="175"/>
      <c r="N175" s="176"/>
      <c r="O175" s="61"/>
      <c r="P175" s="61"/>
      <c r="Q175" s="61"/>
      <c r="R175" s="61"/>
      <c r="S175" s="61"/>
      <c r="T175" s="62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186</v>
      </c>
      <c r="AU175" s="14" t="s">
        <v>72</v>
      </c>
    </row>
    <row r="176" spans="1:65" s="2" customFormat="1" ht="39">
      <c r="A176" s="31"/>
      <c r="B176" s="32"/>
      <c r="C176" s="33"/>
      <c r="D176" s="173" t="s">
        <v>188</v>
      </c>
      <c r="E176" s="33"/>
      <c r="F176" s="177" t="s">
        <v>291</v>
      </c>
      <c r="G176" s="33"/>
      <c r="H176" s="33"/>
      <c r="I176" s="112"/>
      <c r="J176" s="33"/>
      <c r="K176" s="33"/>
      <c r="L176" s="36"/>
      <c r="M176" s="175"/>
      <c r="N176" s="176"/>
      <c r="O176" s="61"/>
      <c r="P176" s="61"/>
      <c r="Q176" s="61"/>
      <c r="R176" s="61"/>
      <c r="S176" s="61"/>
      <c r="T176" s="62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188</v>
      </c>
      <c r="AU176" s="14" t="s">
        <v>72</v>
      </c>
    </row>
    <row r="177" spans="1:65" s="10" customFormat="1">
      <c r="B177" s="178"/>
      <c r="C177" s="179"/>
      <c r="D177" s="173" t="s">
        <v>190</v>
      </c>
      <c r="E177" s="180" t="s">
        <v>19</v>
      </c>
      <c r="F177" s="181" t="s">
        <v>599</v>
      </c>
      <c r="G177" s="179"/>
      <c r="H177" s="182">
        <v>11.145</v>
      </c>
      <c r="I177" s="183"/>
      <c r="J177" s="179"/>
      <c r="K177" s="179"/>
      <c r="L177" s="184"/>
      <c r="M177" s="185"/>
      <c r="N177" s="186"/>
      <c r="O177" s="186"/>
      <c r="P177" s="186"/>
      <c r="Q177" s="186"/>
      <c r="R177" s="186"/>
      <c r="S177" s="186"/>
      <c r="T177" s="187"/>
      <c r="AT177" s="188" t="s">
        <v>190</v>
      </c>
      <c r="AU177" s="188" t="s">
        <v>72</v>
      </c>
      <c r="AV177" s="10" t="s">
        <v>81</v>
      </c>
      <c r="AW177" s="10" t="s">
        <v>33</v>
      </c>
      <c r="AX177" s="10" t="s">
        <v>79</v>
      </c>
      <c r="AY177" s="188" t="s">
        <v>184</v>
      </c>
    </row>
    <row r="178" spans="1:65" s="2" customFormat="1" ht="21.75" customHeight="1">
      <c r="A178" s="31"/>
      <c r="B178" s="32"/>
      <c r="C178" s="160" t="s">
        <v>466</v>
      </c>
      <c r="D178" s="160" t="s">
        <v>178</v>
      </c>
      <c r="E178" s="161" t="s">
        <v>307</v>
      </c>
      <c r="F178" s="162" t="s">
        <v>308</v>
      </c>
      <c r="G178" s="163" t="s">
        <v>218</v>
      </c>
      <c r="H178" s="164">
        <v>163.38</v>
      </c>
      <c r="I178" s="165"/>
      <c r="J178" s="166">
        <f>ROUND(I178*H178,2)</f>
        <v>0</v>
      </c>
      <c r="K178" s="162" t="s">
        <v>182</v>
      </c>
      <c r="L178" s="36"/>
      <c r="M178" s="167" t="s">
        <v>19</v>
      </c>
      <c r="N178" s="168" t="s">
        <v>43</v>
      </c>
      <c r="O178" s="61"/>
      <c r="P178" s="169">
        <f>O178*H178</f>
        <v>0</v>
      </c>
      <c r="Q178" s="169">
        <v>0</v>
      </c>
      <c r="R178" s="169">
        <f>Q178*H178</f>
        <v>0</v>
      </c>
      <c r="S178" s="169">
        <v>0</v>
      </c>
      <c r="T178" s="17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1" t="s">
        <v>288</v>
      </c>
      <c r="AT178" s="171" t="s">
        <v>178</v>
      </c>
      <c r="AU178" s="171" t="s">
        <v>72</v>
      </c>
      <c r="AY178" s="14" t="s">
        <v>184</v>
      </c>
      <c r="BE178" s="172">
        <f>IF(N178="základní",J178,0)</f>
        <v>0</v>
      </c>
      <c r="BF178" s="172">
        <f>IF(N178="snížená",J178,0)</f>
        <v>0</v>
      </c>
      <c r="BG178" s="172">
        <f>IF(N178="zákl. přenesená",J178,0)</f>
        <v>0</v>
      </c>
      <c r="BH178" s="172">
        <f>IF(N178="sníž. přenesená",J178,0)</f>
        <v>0</v>
      </c>
      <c r="BI178" s="172">
        <f>IF(N178="nulová",J178,0)</f>
        <v>0</v>
      </c>
      <c r="BJ178" s="14" t="s">
        <v>79</v>
      </c>
      <c r="BK178" s="172">
        <f>ROUND(I178*H178,2)</f>
        <v>0</v>
      </c>
      <c r="BL178" s="14" t="s">
        <v>288</v>
      </c>
      <c r="BM178" s="171" t="s">
        <v>600</v>
      </c>
    </row>
    <row r="179" spans="1:65" s="2" customFormat="1" ht="29.25">
      <c r="A179" s="31"/>
      <c r="B179" s="32"/>
      <c r="C179" s="33"/>
      <c r="D179" s="173" t="s">
        <v>186</v>
      </c>
      <c r="E179" s="33"/>
      <c r="F179" s="174" t="s">
        <v>310</v>
      </c>
      <c r="G179" s="33"/>
      <c r="H179" s="33"/>
      <c r="I179" s="112"/>
      <c r="J179" s="33"/>
      <c r="K179" s="33"/>
      <c r="L179" s="36"/>
      <c r="M179" s="175"/>
      <c r="N179" s="176"/>
      <c r="O179" s="61"/>
      <c r="P179" s="61"/>
      <c r="Q179" s="61"/>
      <c r="R179" s="61"/>
      <c r="S179" s="61"/>
      <c r="T179" s="62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186</v>
      </c>
      <c r="AU179" s="14" t="s">
        <v>72</v>
      </c>
    </row>
    <row r="180" spans="1:65" s="2" customFormat="1" ht="39">
      <c r="A180" s="31"/>
      <c r="B180" s="32"/>
      <c r="C180" s="33"/>
      <c r="D180" s="173" t="s">
        <v>188</v>
      </c>
      <c r="E180" s="33"/>
      <c r="F180" s="177" t="s">
        <v>311</v>
      </c>
      <c r="G180" s="33"/>
      <c r="H180" s="33"/>
      <c r="I180" s="112"/>
      <c r="J180" s="33"/>
      <c r="K180" s="33"/>
      <c r="L180" s="36"/>
      <c r="M180" s="175"/>
      <c r="N180" s="176"/>
      <c r="O180" s="61"/>
      <c r="P180" s="61"/>
      <c r="Q180" s="61"/>
      <c r="R180" s="61"/>
      <c r="S180" s="61"/>
      <c r="T180" s="62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188</v>
      </c>
      <c r="AU180" s="14" t="s">
        <v>72</v>
      </c>
    </row>
    <row r="181" spans="1:65" s="10" customFormat="1">
      <c r="B181" s="178"/>
      <c r="C181" s="179"/>
      <c r="D181" s="173" t="s">
        <v>190</v>
      </c>
      <c r="E181" s="180" t="s">
        <v>19</v>
      </c>
      <c r="F181" s="181" t="s">
        <v>601</v>
      </c>
      <c r="G181" s="179"/>
      <c r="H181" s="182">
        <v>163.38</v>
      </c>
      <c r="I181" s="183"/>
      <c r="J181" s="179"/>
      <c r="K181" s="179"/>
      <c r="L181" s="184"/>
      <c r="M181" s="185"/>
      <c r="N181" s="186"/>
      <c r="O181" s="186"/>
      <c r="P181" s="186"/>
      <c r="Q181" s="186"/>
      <c r="R181" s="186"/>
      <c r="S181" s="186"/>
      <c r="T181" s="187"/>
      <c r="AT181" s="188" t="s">
        <v>190</v>
      </c>
      <c r="AU181" s="188" t="s">
        <v>72</v>
      </c>
      <c r="AV181" s="10" t="s">
        <v>81</v>
      </c>
      <c r="AW181" s="10" t="s">
        <v>33</v>
      </c>
      <c r="AX181" s="10" t="s">
        <v>79</v>
      </c>
      <c r="AY181" s="188" t="s">
        <v>184</v>
      </c>
    </row>
    <row r="182" spans="1:65" s="2" customFormat="1" ht="21.75" customHeight="1">
      <c r="A182" s="31"/>
      <c r="B182" s="32"/>
      <c r="C182" s="160" t="s">
        <v>469</v>
      </c>
      <c r="D182" s="160" t="s">
        <v>178</v>
      </c>
      <c r="E182" s="161" t="s">
        <v>314</v>
      </c>
      <c r="F182" s="162" t="s">
        <v>315</v>
      </c>
      <c r="G182" s="163" t="s">
        <v>218</v>
      </c>
      <c r="H182" s="164">
        <v>11.145</v>
      </c>
      <c r="I182" s="165"/>
      <c r="J182" s="166">
        <f>ROUND(I182*H182,2)</f>
        <v>0</v>
      </c>
      <c r="K182" s="162" t="s">
        <v>182</v>
      </c>
      <c r="L182" s="36"/>
      <c r="M182" s="167" t="s">
        <v>19</v>
      </c>
      <c r="N182" s="168" t="s">
        <v>43</v>
      </c>
      <c r="O182" s="61"/>
      <c r="P182" s="169">
        <f>O182*H182</f>
        <v>0</v>
      </c>
      <c r="Q182" s="169">
        <v>0</v>
      </c>
      <c r="R182" s="169">
        <f>Q182*H182</f>
        <v>0</v>
      </c>
      <c r="S182" s="169">
        <v>0</v>
      </c>
      <c r="T182" s="17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71" t="s">
        <v>288</v>
      </c>
      <c r="AT182" s="171" t="s">
        <v>178</v>
      </c>
      <c r="AU182" s="171" t="s">
        <v>72</v>
      </c>
      <c r="AY182" s="14" t="s">
        <v>184</v>
      </c>
      <c r="BE182" s="172">
        <f>IF(N182="základní",J182,0)</f>
        <v>0</v>
      </c>
      <c r="BF182" s="172">
        <f>IF(N182="snížená",J182,0)</f>
        <v>0</v>
      </c>
      <c r="BG182" s="172">
        <f>IF(N182="zákl. přenesená",J182,0)</f>
        <v>0</v>
      </c>
      <c r="BH182" s="172">
        <f>IF(N182="sníž. přenesená",J182,0)</f>
        <v>0</v>
      </c>
      <c r="BI182" s="172">
        <f>IF(N182="nulová",J182,0)</f>
        <v>0</v>
      </c>
      <c r="BJ182" s="14" t="s">
        <v>79</v>
      </c>
      <c r="BK182" s="172">
        <f>ROUND(I182*H182,2)</f>
        <v>0</v>
      </c>
      <c r="BL182" s="14" t="s">
        <v>288</v>
      </c>
      <c r="BM182" s="171" t="s">
        <v>602</v>
      </c>
    </row>
    <row r="183" spans="1:65" s="2" customFormat="1" ht="29.25">
      <c r="A183" s="31"/>
      <c r="B183" s="32"/>
      <c r="C183" s="33"/>
      <c r="D183" s="173" t="s">
        <v>186</v>
      </c>
      <c r="E183" s="33"/>
      <c r="F183" s="174" t="s">
        <v>317</v>
      </c>
      <c r="G183" s="33"/>
      <c r="H183" s="33"/>
      <c r="I183" s="112"/>
      <c r="J183" s="33"/>
      <c r="K183" s="33"/>
      <c r="L183" s="36"/>
      <c r="M183" s="175"/>
      <c r="N183" s="176"/>
      <c r="O183" s="61"/>
      <c r="P183" s="61"/>
      <c r="Q183" s="61"/>
      <c r="R183" s="61"/>
      <c r="S183" s="61"/>
      <c r="T183" s="62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186</v>
      </c>
      <c r="AU183" s="14" t="s">
        <v>72</v>
      </c>
    </row>
    <row r="184" spans="1:65" s="2" customFormat="1" ht="39">
      <c r="A184" s="31"/>
      <c r="B184" s="32"/>
      <c r="C184" s="33"/>
      <c r="D184" s="173" t="s">
        <v>188</v>
      </c>
      <c r="E184" s="33"/>
      <c r="F184" s="177" t="s">
        <v>311</v>
      </c>
      <c r="G184" s="33"/>
      <c r="H184" s="33"/>
      <c r="I184" s="112"/>
      <c r="J184" s="33"/>
      <c r="K184" s="33"/>
      <c r="L184" s="36"/>
      <c r="M184" s="175"/>
      <c r="N184" s="176"/>
      <c r="O184" s="61"/>
      <c r="P184" s="61"/>
      <c r="Q184" s="61"/>
      <c r="R184" s="61"/>
      <c r="S184" s="61"/>
      <c r="T184" s="62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188</v>
      </c>
      <c r="AU184" s="14" t="s">
        <v>72</v>
      </c>
    </row>
    <row r="185" spans="1:65" s="10" customFormat="1">
      <c r="B185" s="178"/>
      <c r="C185" s="179"/>
      <c r="D185" s="173" t="s">
        <v>190</v>
      </c>
      <c r="E185" s="180" t="s">
        <v>19</v>
      </c>
      <c r="F185" s="181" t="s">
        <v>603</v>
      </c>
      <c r="G185" s="179"/>
      <c r="H185" s="182">
        <v>11.145</v>
      </c>
      <c r="I185" s="183"/>
      <c r="J185" s="179"/>
      <c r="K185" s="179"/>
      <c r="L185" s="184"/>
      <c r="M185" s="185"/>
      <c r="N185" s="186"/>
      <c r="O185" s="186"/>
      <c r="P185" s="186"/>
      <c r="Q185" s="186"/>
      <c r="R185" s="186"/>
      <c r="S185" s="186"/>
      <c r="T185" s="187"/>
      <c r="AT185" s="188" t="s">
        <v>190</v>
      </c>
      <c r="AU185" s="188" t="s">
        <v>72</v>
      </c>
      <c r="AV185" s="10" t="s">
        <v>81</v>
      </c>
      <c r="AW185" s="10" t="s">
        <v>33</v>
      </c>
      <c r="AX185" s="10" t="s">
        <v>79</v>
      </c>
      <c r="AY185" s="188" t="s">
        <v>184</v>
      </c>
    </row>
    <row r="186" spans="1:65" s="2" customFormat="1" ht="21.75" customHeight="1">
      <c r="A186" s="31"/>
      <c r="B186" s="32"/>
      <c r="C186" s="160" t="s">
        <v>472</v>
      </c>
      <c r="D186" s="160" t="s">
        <v>178</v>
      </c>
      <c r="E186" s="161" t="s">
        <v>319</v>
      </c>
      <c r="F186" s="162" t="s">
        <v>320</v>
      </c>
      <c r="G186" s="163" t="s">
        <v>218</v>
      </c>
      <c r="H186" s="164">
        <v>163.38</v>
      </c>
      <c r="I186" s="165"/>
      <c r="J186" s="166">
        <f>ROUND(I186*H186,2)</f>
        <v>0</v>
      </c>
      <c r="K186" s="162" t="s">
        <v>182</v>
      </c>
      <c r="L186" s="36"/>
      <c r="M186" s="167" t="s">
        <v>19</v>
      </c>
      <c r="N186" s="168" t="s">
        <v>43</v>
      </c>
      <c r="O186" s="61"/>
      <c r="P186" s="169">
        <f>O186*H186</f>
        <v>0</v>
      </c>
      <c r="Q186" s="169">
        <v>0</v>
      </c>
      <c r="R186" s="169">
        <f>Q186*H186</f>
        <v>0</v>
      </c>
      <c r="S186" s="169">
        <v>0</v>
      </c>
      <c r="T186" s="17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71" t="s">
        <v>288</v>
      </c>
      <c r="AT186" s="171" t="s">
        <v>178</v>
      </c>
      <c r="AU186" s="171" t="s">
        <v>72</v>
      </c>
      <c r="AY186" s="14" t="s">
        <v>184</v>
      </c>
      <c r="BE186" s="172">
        <f>IF(N186="základní",J186,0)</f>
        <v>0</v>
      </c>
      <c r="BF186" s="172">
        <f>IF(N186="snížená",J186,0)</f>
        <v>0</v>
      </c>
      <c r="BG186" s="172">
        <f>IF(N186="zákl. přenesená",J186,0)</f>
        <v>0</v>
      </c>
      <c r="BH186" s="172">
        <f>IF(N186="sníž. přenesená",J186,0)</f>
        <v>0</v>
      </c>
      <c r="BI186" s="172">
        <f>IF(N186="nulová",J186,0)</f>
        <v>0</v>
      </c>
      <c r="BJ186" s="14" t="s">
        <v>79</v>
      </c>
      <c r="BK186" s="172">
        <f>ROUND(I186*H186,2)</f>
        <v>0</v>
      </c>
      <c r="BL186" s="14" t="s">
        <v>288</v>
      </c>
      <c r="BM186" s="171" t="s">
        <v>604</v>
      </c>
    </row>
    <row r="187" spans="1:65" s="2" customFormat="1" ht="68.25">
      <c r="A187" s="31"/>
      <c r="B187" s="32"/>
      <c r="C187" s="33"/>
      <c r="D187" s="173" t="s">
        <v>186</v>
      </c>
      <c r="E187" s="33"/>
      <c r="F187" s="174" t="s">
        <v>322</v>
      </c>
      <c r="G187" s="33"/>
      <c r="H187" s="33"/>
      <c r="I187" s="112"/>
      <c r="J187" s="33"/>
      <c r="K187" s="33"/>
      <c r="L187" s="36"/>
      <c r="M187" s="175"/>
      <c r="N187" s="176"/>
      <c r="O187" s="61"/>
      <c r="P187" s="61"/>
      <c r="Q187" s="61"/>
      <c r="R187" s="61"/>
      <c r="S187" s="61"/>
      <c r="T187" s="62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186</v>
      </c>
      <c r="AU187" s="14" t="s">
        <v>72</v>
      </c>
    </row>
    <row r="188" spans="1:65" s="2" customFormat="1" ht="68.25">
      <c r="A188" s="31"/>
      <c r="B188" s="32"/>
      <c r="C188" s="33"/>
      <c r="D188" s="173" t="s">
        <v>188</v>
      </c>
      <c r="E188" s="33"/>
      <c r="F188" s="177" t="s">
        <v>323</v>
      </c>
      <c r="G188" s="33"/>
      <c r="H188" s="33"/>
      <c r="I188" s="112"/>
      <c r="J188" s="33"/>
      <c r="K188" s="33"/>
      <c r="L188" s="36"/>
      <c r="M188" s="175"/>
      <c r="N188" s="176"/>
      <c r="O188" s="61"/>
      <c r="P188" s="61"/>
      <c r="Q188" s="61"/>
      <c r="R188" s="61"/>
      <c r="S188" s="61"/>
      <c r="T188" s="62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188</v>
      </c>
      <c r="AU188" s="14" t="s">
        <v>72</v>
      </c>
    </row>
    <row r="189" spans="1:65" s="10" customFormat="1">
      <c r="B189" s="178"/>
      <c r="C189" s="179"/>
      <c r="D189" s="173" t="s">
        <v>190</v>
      </c>
      <c r="E189" s="180" t="s">
        <v>19</v>
      </c>
      <c r="F189" s="181" t="s">
        <v>605</v>
      </c>
      <c r="G189" s="179"/>
      <c r="H189" s="182">
        <v>163.38</v>
      </c>
      <c r="I189" s="183"/>
      <c r="J189" s="179"/>
      <c r="K189" s="179"/>
      <c r="L189" s="184"/>
      <c r="M189" s="185"/>
      <c r="N189" s="186"/>
      <c r="O189" s="186"/>
      <c r="P189" s="186"/>
      <c r="Q189" s="186"/>
      <c r="R189" s="186"/>
      <c r="S189" s="186"/>
      <c r="T189" s="187"/>
      <c r="AT189" s="188" t="s">
        <v>190</v>
      </c>
      <c r="AU189" s="188" t="s">
        <v>72</v>
      </c>
      <c r="AV189" s="10" t="s">
        <v>81</v>
      </c>
      <c r="AW189" s="10" t="s">
        <v>33</v>
      </c>
      <c r="AX189" s="10" t="s">
        <v>79</v>
      </c>
      <c r="AY189" s="188" t="s">
        <v>184</v>
      </c>
    </row>
    <row r="190" spans="1:65" s="2" customFormat="1" ht="21.75" customHeight="1">
      <c r="A190" s="31"/>
      <c r="B190" s="32"/>
      <c r="C190" s="160" t="s">
        <v>478</v>
      </c>
      <c r="D190" s="160" t="s">
        <v>178</v>
      </c>
      <c r="E190" s="161" t="s">
        <v>473</v>
      </c>
      <c r="F190" s="162" t="s">
        <v>474</v>
      </c>
      <c r="G190" s="163" t="s">
        <v>218</v>
      </c>
      <c r="H190" s="164">
        <v>111.44</v>
      </c>
      <c r="I190" s="165"/>
      <c r="J190" s="166">
        <f>ROUND(I190*H190,2)</f>
        <v>0</v>
      </c>
      <c r="K190" s="162" t="s">
        <v>182</v>
      </c>
      <c r="L190" s="36"/>
      <c r="M190" s="167" t="s">
        <v>19</v>
      </c>
      <c r="N190" s="168" t="s">
        <v>43</v>
      </c>
      <c r="O190" s="61"/>
      <c r="P190" s="169">
        <f>O190*H190</f>
        <v>0</v>
      </c>
      <c r="Q190" s="169">
        <v>0</v>
      </c>
      <c r="R190" s="169">
        <f>Q190*H190</f>
        <v>0</v>
      </c>
      <c r="S190" s="169">
        <v>0</v>
      </c>
      <c r="T190" s="170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71" t="s">
        <v>288</v>
      </c>
      <c r="AT190" s="171" t="s">
        <v>178</v>
      </c>
      <c r="AU190" s="171" t="s">
        <v>72</v>
      </c>
      <c r="AY190" s="14" t="s">
        <v>184</v>
      </c>
      <c r="BE190" s="172">
        <f>IF(N190="základní",J190,0)</f>
        <v>0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4" t="s">
        <v>79</v>
      </c>
      <c r="BK190" s="172">
        <f>ROUND(I190*H190,2)</f>
        <v>0</v>
      </c>
      <c r="BL190" s="14" t="s">
        <v>288</v>
      </c>
      <c r="BM190" s="171" t="s">
        <v>606</v>
      </c>
    </row>
    <row r="191" spans="1:65" s="2" customFormat="1" ht="68.25">
      <c r="A191" s="31"/>
      <c r="B191" s="32"/>
      <c r="C191" s="33"/>
      <c r="D191" s="173" t="s">
        <v>186</v>
      </c>
      <c r="E191" s="33"/>
      <c r="F191" s="174" t="s">
        <v>476</v>
      </c>
      <c r="G191" s="33"/>
      <c r="H191" s="33"/>
      <c r="I191" s="112"/>
      <c r="J191" s="33"/>
      <c r="K191" s="33"/>
      <c r="L191" s="36"/>
      <c r="M191" s="175"/>
      <c r="N191" s="176"/>
      <c r="O191" s="61"/>
      <c r="P191" s="61"/>
      <c r="Q191" s="61"/>
      <c r="R191" s="61"/>
      <c r="S191" s="61"/>
      <c r="T191" s="62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186</v>
      </c>
      <c r="AU191" s="14" t="s">
        <v>72</v>
      </c>
    </row>
    <row r="192" spans="1:65" s="2" customFormat="1" ht="68.25">
      <c r="A192" s="31"/>
      <c r="B192" s="32"/>
      <c r="C192" s="33"/>
      <c r="D192" s="173" t="s">
        <v>188</v>
      </c>
      <c r="E192" s="33"/>
      <c r="F192" s="177" t="s">
        <v>323</v>
      </c>
      <c r="G192" s="33"/>
      <c r="H192" s="33"/>
      <c r="I192" s="112"/>
      <c r="J192" s="33"/>
      <c r="K192" s="33"/>
      <c r="L192" s="36"/>
      <c r="M192" s="175"/>
      <c r="N192" s="176"/>
      <c r="O192" s="61"/>
      <c r="P192" s="61"/>
      <c r="Q192" s="61"/>
      <c r="R192" s="61"/>
      <c r="S192" s="61"/>
      <c r="T192" s="62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188</v>
      </c>
      <c r="AU192" s="14" t="s">
        <v>72</v>
      </c>
    </row>
    <row r="193" spans="1:65" s="10" customFormat="1">
      <c r="B193" s="178"/>
      <c r="C193" s="179"/>
      <c r="D193" s="173" t="s">
        <v>190</v>
      </c>
      <c r="E193" s="180" t="s">
        <v>19</v>
      </c>
      <c r="F193" s="181" t="s">
        <v>607</v>
      </c>
      <c r="G193" s="179"/>
      <c r="H193" s="182">
        <v>111.44</v>
      </c>
      <c r="I193" s="183"/>
      <c r="J193" s="179"/>
      <c r="K193" s="179"/>
      <c r="L193" s="184"/>
      <c r="M193" s="185"/>
      <c r="N193" s="186"/>
      <c r="O193" s="186"/>
      <c r="P193" s="186"/>
      <c r="Q193" s="186"/>
      <c r="R193" s="186"/>
      <c r="S193" s="186"/>
      <c r="T193" s="187"/>
      <c r="AT193" s="188" t="s">
        <v>190</v>
      </c>
      <c r="AU193" s="188" t="s">
        <v>72</v>
      </c>
      <c r="AV193" s="10" t="s">
        <v>81</v>
      </c>
      <c r="AW193" s="10" t="s">
        <v>33</v>
      </c>
      <c r="AX193" s="10" t="s">
        <v>79</v>
      </c>
      <c r="AY193" s="188" t="s">
        <v>184</v>
      </c>
    </row>
    <row r="194" spans="1:65" s="2" customFormat="1" ht="33" customHeight="1">
      <c r="A194" s="31"/>
      <c r="B194" s="32"/>
      <c r="C194" s="160" t="s">
        <v>484</v>
      </c>
      <c r="D194" s="160" t="s">
        <v>178</v>
      </c>
      <c r="E194" s="161" t="s">
        <v>479</v>
      </c>
      <c r="F194" s="162" t="s">
        <v>480</v>
      </c>
      <c r="G194" s="163" t="s">
        <v>218</v>
      </c>
      <c r="H194" s="164">
        <v>11.145</v>
      </c>
      <c r="I194" s="165"/>
      <c r="J194" s="166">
        <f>ROUND(I194*H194,2)</f>
        <v>0</v>
      </c>
      <c r="K194" s="162" t="s">
        <v>182</v>
      </c>
      <c r="L194" s="36"/>
      <c r="M194" s="167" t="s">
        <v>19</v>
      </c>
      <c r="N194" s="168" t="s">
        <v>43</v>
      </c>
      <c r="O194" s="61"/>
      <c r="P194" s="169">
        <f>O194*H194</f>
        <v>0</v>
      </c>
      <c r="Q194" s="169">
        <v>0</v>
      </c>
      <c r="R194" s="169">
        <f>Q194*H194</f>
        <v>0</v>
      </c>
      <c r="S194" s="169">
        <v>0</v>
      </c>
      <c r="T194" s="170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71" t="s">
        <v>288</v>
      </c>
      <c r="AT194" s="171" t="s">
        <v>178</v>
      </c>
      <c r="AU194" s="171" t="s">
        <v>72</v>
      </c>
      <c r="AY194" s="14" t="s">
        <v>184</v>
      </c>
      <c r="BE194" s="172">
        <f>IF(N194="základní",J194,0)</f>
        <v>0</v>
      </c>
      <c r="BF194" s="172">
        <f>IF(N194="snížená",J194,0)</f>
        <v>0</v>
      </c>
      <c r="BG194" s="172">
        <f>IF(N194="zákl. přenesená",J194,0)</f>
        <v>0</v>
      </c>
      <c r="BH194" s="172">
        <f>IF(N194="sníž. přenesená",J194,0)</f>
        <v>0</v>
      </c>
      <c r="BI194" s="172">
        <f>IF(N194="nulová",J194,0)</f>
        <v>0</v>
      </c>
      <c r="BJ194" s="14" t="s">
        <v>79</v>
      </c>
      <c r="BK194" s="172">
        <f>ROUND(I194*H194,2)</f>
        <v>0</v>
      </c>
      <c r="BL194" s="14" t="s">
        <v>288</v>
      </c>
      <c r="BM194" s="171" t="s">
        <v>608</v>
      </c>
    </row>
    <row r="195" spans="1:65" s="2" customFormat="1" ht="68.25">
      <c r="A195" s="31"/>
      <c r="B195" s="32"/>
      <c r="C195" s="33"/>
      <c r="D195" s="173" t="s">
        <v>186</v>
      </c>
      <c r="E195" s="33"/>
      <c r="F195" s="174" t="s">
        <v>482</v>
      </c>
      <c r="G195" s="33"/>
      <c r="H195" s="33"/>
      <c r="I195" s="112"/>
      <c r="J195" s="33"/>
      <c r="K195" s="33"/>
      <c r="L195" s="36"/>
      <c r="M195" s="175"/>
      <c r="N195" s="176"/>
      <c r="O195" s="61"/>
      <c r="P195" s="61"/>
      <c r="Q195" s="61"/>
      <c r="R195" s="61"/>
      <c r="S195" s="61"/>
      <c r="T195" s="62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186</v>
      </c>
      <c r="AU195" s="14" t="s">
        <v>72</v>
      </c>
    </row>
    <row r="196" spans="1:65" s="2" customFormat="1" ht="68.25">
      <c r="A196" s="31"/>
      <c r="B196" s="32"/>
      <c r="C196" s="33"/>
      <c r="D196" s="173" t="s">
        <v>188</v>
      </c>
      <c r="E196" s="33"/>
      <c r="F196" s="177" t="s">
        <v>323</v>
      </c>
      <c r="G196" s="33"/>
      <c r="H196" s="33"/>
      <c r="I196" s="112"/>
      <c r="J196" s="33"/>
      <c r="K196" s="33"/>
      <c r="L196" s="36"/>
      <c r="M196" s="175"/>
      <c r="N196" s="176"/>
      <c r="O196" s="61"/>
      <c r="P196" s="61"/>
      <c r="Q196" s="61"/>
      <c r="R196" s="61"/>
      <c r="S196" s="61"/>
      <c r="T196" s="62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188</v>
      </c>
      <c r="AU196" s="14" t="s">
        <v>72</v>
      </c>
    </row>
    <row r="197" spans="1:65" s="10" customFormat="1">
      <c r="B197" s="178"/>
      <c r="C197" s="179"/>
      <c r="D197" s="173" t="s">
        <v>190</v>
      </c>
      <c r="E197" s="180" t="s">
        <v>19</v>
      </c>
      <c r="F197" s="181" t="s">
        <v>609</v>
      </c>
      <c r="G197" s="179"/>
      <c r="H197" s="182">
        <v>11.145</v>
      </c>
      <c r="I197" s="183"/>
      <c r="J197" s="179"/>
      <c r="K197" s="179"/>
      <c r="L197" s="184"/>
      <c r="M197" s="185"/>
      <c r="N197" s="186"/>
      <c r="O197" s="186"/>
      <c r="P197" s="186"/>
      <c r="Q197" s="186"/>
      <c r="R197" s="186"/>
      <c r="S197" s="186"/>
      <c r="T197" s="187"/>
      <c r="AT197" s="188" t="s">
        <v>190</v>
      </c>
      <c r="AU197" s="188" t="s">
        <v>72</v>
      </c>
      <c r="AV197" s="10" t="s">
        <v>81</v>
      </c>
      <c r="AW197" s="10" t="s">
        <v>33</v>
      </c>
      <c r="AX197" s="10" t="s">
        <v>79</v>
      </c>
      <c r="AY197" s="188" t="s">
        <v>184</v>
      </c>
    </row>
    <row r="198" spans="1:65" s="2" customFormat="1" ht="21.75" customHeight="1">
      <c r="A198" s="31"/>
      <c r="B198" s="32"/>
      <c r="C198" s="160" t="s">
        <v>610</v>
      </c>
      <c r="D198" s="160" t="s">
        <v>178</v>
      </c>
      <c r="E198" s="161" t="s">
        <v>485</v>
      </c>
      <c r="F198" s="162" t="s">
        <v>486</v>
      </c>
      <c r="G198" s="163" t="s">
        <v>218</v>
      </c>
      <c r="H198" s="164">
        <v>1.9</v>
      </c>
      <c r="I198" s="165"/>
      <c r="J198" s="166">
        <f>ROUND(I198*H198,2)</f>
        <v>0</v>
      </c>
      <c r="K198" s="162" t="s">
        <v>182</v>
      </c>
      <c r="L198" s="36"/>
      <c r="M198" s="167" t="s">
        <v>19</v>
      </c>
      <c r="N198" s="168" t="s">
        <v>43</v>
      </c>
      <c r="O198" s="61"/>
      <c r="P198" s="169">
        <f>O198*H198</f>
        <v>0</v>
      </c>
      <c r="Q198" s="169">
        <v>0</v>
      </c>
      <c r="R198" s="169">
        <f>Q198*H198</f>
        <v>0</v>
      </c>
      <c r="S198" s="169">
        <v>0</v>
      </c>
      <c r="T198" s="170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71" t="s">
        <v>288</v>
      </c>
      <c r="AT198" s="171" t="s">
        <v>178</v>
      </c>
      <c r="AU198" s="171" t="s">
        <v>72</v>
      </c>
      <c r="AY198" s="14" t="s">
        <v>184</v>
      </c>
      <c r="BE198" s="172">
        <f>IF(N198="základní",J198,0)</f>
        <v>0</v>
      </c>
      <c r="BF198" s="172">
        <f>IF(N198="snížená",J198,0)</f>
        <v>0</v>
      </c>
      <c r="BG198" s="172">
        <f>IF(N198="zákl. přenesená",J198,0)</f>
        <v>0</v>
      </c>
      <c r="BH198" s="172">
        <f>IF(N198="sníž. přenesená",J198,0)</f>
        <v>0</v>
      </c>
      <c r="BI198" s="172">
        <f>IF(N198="nulová",J198,0)</f>
        <v>0</v>
      </c>
      <c r="BJ198" s="14" t="s">
        <v>79</v>
      </c>
      <c r="BK198" s="172">
        <f>ROUND(I198*H198,2)</f>
        <v>0</v>
      </c>
      <c r="BL198" s="14" t="s">
        <v>288</v>
      </c>
      <c r="BM198" s="171" t="s">
        <v>611</v>
      </c>
    </row>
    <row r="199" spans="1:65" s="2" customFormat="1" ht="68.25">
      <c r="A199" s="31"/>
      <c r="B199" s="32"/>
      <c r="C199" s="33"/>
      <c r="D199" s="173" t="s">
        <v>186</v>
      </c>
      <c r="E199" s="33"/>
      <c r="F199" s="174" t="s">
        <v>488</v>
      </c>
      <c r="G199" s="33"/>
      <c r="H199" s="33"/>
      <c r="I199" s="112"/>
      <c r="J199" s="33"/>
      <c r="K199" s="33"/>
      <c r="L199" s="36"/>
      <c r="M199" s="175"/>
      <c r="N199" s="176"/>
      <c r="O199" s="61"/>
      <c r="P199" s="61"/>
      <c r="Q199" s="61"/>
      <c r="R199" s="61"/>
      <c r="S199" s="61"/>
      <c r="T199" s="62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186</v>
      </c>
      <c r="AU199" s="14" t="s">
        <v>72</v>
      </c>
    </row>
    <row r="200" spans="1:65" s="2" customFormat="1" ht="68.25">
      <c r="A200" s="31"/>
      <c r="B200" s="32"/>
      <c r="C200" s="33"/>
      <c r="D200" s="173" t="s">
        <v>188</v>
      </c>
      <c r="E200" s="33"/>
      <c r="F200" s="177" t="s">
        <v>323</v>
      </c>
      <c r="G200" s="33"/>
      <c r="H200" s="33"/>
      <c r="I200" s="112"/>
      <c r="J200" s="33"/>
      <c r="K200" s="33"/>
      <c r="L200" s="36"/>
      <c r="M200" s="175"/>
      <c r="N200" s="176"/>
      <c r="O200" s="61"/>
      <c r="P200" s="61"/>
      <c r="Q200" s="61"/>
      <c r="R200" s="61"/>
      <c r="S200" s="61"/>
      <c r="T200" s="62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188</v>
      </c>
      <c r="AU200" s="14" t="s">
        <v>72</v>
      </c>
    </row>
    <row r="201" spans="1:65" s="10" customFormat="1">
      <c r="B201" s="178"/>
      <c r="C201" s="179"/>
      <c r="D201" s="173" t="s">
        <v>190</v>
      </c>
      <c r="E201" s="180" t="s">
        <v>19</v>
      </c>
      <c r="F201" s="181" t="s">
        <v>489</v>
      </c>
      <c r="G201" s="179"/>
      <c r="H201" s="182">
        <v>1.9</v>
      </c>
      <c r="I201" s="183"/>
      <c r="J201" s="179"/>
      <c r="K201" s="179"/>
      <c r="L201" s="184"/>
      <c r="M201" s="210"/>
      <c r="N201" s="211"/>
      <c r="O201" s="211"/>
      <c r="P201" s="211"/>
      <c r="Q201" s="211"/>
      <c r="R201" s="211"/>
      <c r="S201" s="211"/>
      <c r="T201" s="212"/>
      <c r="AT201" s="188" t="s">
        <v>190</v>
      </c>
      <c r="AU201" s="188" t="s">
        <v>72</v>
      </c>
      <c r="AV201" s="10" t="s">
        <v>81</v>
      </c>
      <c r="AW201" s="10" t="s">
        <v>33</v>
      </c>
      <c r="AX201" s="10" t="s">
        <v>79</v>
      </c>
      <c r="AY201" s="188" t="s">
        <v>184</v>
      </c>
    </row>
    <row r="202" spans="1:65" s="2" customFormat="1" ht="6.95" customHeight="1">
      <c r="A202" s="31"/>
      <c r="B202" s="44"/>
      <c r="C202" s="45"/>
      <c r="D202" s="45"/>
      <c r="E202" s="45"/>
      <c r="F202" s="45"/>
      <c r="G202" s="45"/>
      <c r="H202" s="45"/>
      <c r="I202" s="139"/>
      <c r="J202" s="45"/>
      <c r="K202" s="45"/>
      <c r="L202" s="36"/>
      <c r="M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</row>
  </sheetData>
  <sheetProtection algorithmName="SHA-512" hashValue="BIKqO89JDwAxngRZlMW+HaVBX3OXRbc/HsmDYru5KLJ6RHZlK+UG2qhvy/8j6rI6fnT3xQ+jCr0/d4hCj8Q4/w==" saltValue="FJYRAxIYDUoFtXxs55QlGCW36ib/oO1W4SI7zy3vvnAzKmOdB7sS4cbFIZOlWhVlXoSucI+67RVKraye1ah3Fg==" spinCount="100000" sheet="1" objects="1" scenarios="1" formatColumns="0" formatRows="0" autoFilter="0"/>
  <autoFilter ref="C84:K201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topLeftCell="A58" workbookViewId="0">
      <selection activeCell="H90" sqref="H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4" t="s">
        <v>112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81</v>
      </c>
    </row>
    <row r="4" spans="1:46" s="1" customFormat="1" ht="24.95" customHeight="1">
      <c r="B4" s="17"/>
      <c r="D4" s="109" t="s">
        <v>156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343" t="str">
        <f>'Rekapitulace stavby'!K6</f>
        <v>Oprava traťového úseku Janovice nad Úhlavou -  Klatovy</v>
      </c>
      <c r="F7" s="344"/>
      <c r="G7" s="344"/>
      <c r="H7" s="344"/>
      <c r="I7" s="105"/>
      <c r="L7" s="17"/>
    </row>
    <row r="8" spans="1:46" s="1" customFormat="1" ht="12" customHeight="1">
      <c r="B8" s="17"/>
      <c r="D8" s="111" t="s">
        <v>157</v>
      </c>
      <c r="I8" s="105"/>
      <c r="L8" s="17"/>
    </row>
    <row r="9" spans="1:46" s="2" customFormat="1" ht="16.5" customHeight="1">
      <c r="A9" s="31"/>
      <c r="B9" s="36"/>
      <c r="C9" s="31"/>
      <c r="D9" s="31"/>
      <c r="E9" s="343" t="s">
        <v>554</v>
      </c>
      <c r="F9" s="345"/>
      <c r="G9" s="345"/>
      <c r="H9" s="345"/>
      <c r="I9" s="112"/>
      <c r="J9" s="31"/>
      <c r="K9" s="31"/>
      <c r="L9" s="11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1" t="s">
        <v>159</v>
      </c>
      <c r="E10" s="31"/>
      <c r="F10" s="31"/>
      <c r="G10" s="31"/>
      <c r="H10" s="31"/>
      <c r="I10" s="112"/>
      <c r="J10" s="31"/>
      <c r="K10" s="31"/>
      <c r="L10" s="11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46" t="s">
        <v>612</v>
      </c>
      <c r="F11" s="345"/>
      <c r="G11" s="345"/>
      <c r="H11" s="345"/>
      <c r="I11" s="112"/>
      <c r="J11" s="31"/>
      <c r="K11" s="31"/>
      <c r="L11" s="11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112"/>
      <c r="J12" s="31"/>
      <c r="K12" s="31"/>
      <c r="L12" s="11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1" t="s">
        <v>18</v>
      </c>
      <c r="E13" s="31"/>
      <c r="F13" s="100" t="s">
        <v>19</v>
      </c>
      <c r="G13" s="31"/>
      <c r="H13" s="31"/>
      <c r="I13" s="114" t="s">
        <v>20</v>
      </c>
      <c r="J13" s="100" t="s">
        <v>19</v>
      </c>
      <c r="K13" s="31"/>
      <c r="L13" s="11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21</v>
      </c>
      <c r="E14" s="31"/>
      <c r="F14" s="100" t="s">
        <v>22</v>
      </c>
      <c r="G14" s="31"/>
      <c r="H14" s="31"/>
      <c r="I14" s="114" t="s">
        <v>23</v>
      </c>
      <c r="J14" s="115" t="str">
        <f>'Rekapitulace stavby'!AN8</f>
        <v>27. 2. 2020</v>
      </c>
      <c r="K14" s="31"/>
      <c r="L14" s="11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2"/>
      <c r="J15" s="31"/>
      <c r="K15" s="31"/>
      <c r="L15" s="11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1" t="s">
        <v>25</v>
      </c>
      <c r="E16" s="31"/>
      <c r="F16" s="31"/>
      <c r="G16" s="31"/>
      <c r="H16" s="31"/>
      <c r="I16" s="114" t="s">
        <v>26</v>
      </c>
      <c r="J16" s="100" t="s">
        <v>19</v>
      </c>
      <c r="K16" s="31"/>
      <c r="L16" s="11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0" t="s">
        <v>27</v>
      </c>
      <c r="F17" s="31"/>
      <c r="G17" s="31"/>
      <c r="H17" s="31"/>
      <c r="I17" s="114" t="s">
        <v>28</v>
      </c>
      <c r="J17" s="100" t="s">
        <v>19</v>
      </c>
      <c r="K17" s="31"/>
      <c r="L17" s="11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2"/>
      <c r="J18" s="31"/>
      <c r="K18" s="31"/>
      <c r="L18" s="11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1" t="s">
        <v>29</v>
      </c>
      <c r="E19" s="31"/>
      <c r="F19" s="31"/>
      <c r="G19" s="31"/>
      <c r="H19" s="31"/>
      <c r="I19" s="114" t="s">
        <v>26</v>
      </c>
      <c r="J19" s="27" t="str">
        <f>'Rekapitulace stavby'!AN13</f>
        <v>Vyplň údaj</v>
      </c>
      <c r="K19" s="31"/>
      <c r="L19" s="11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47" t="str">
        <f>'Rekapitulace stavby'!E14</f>
        <v>Vyplň údaj</v>
      </c>
      <c r="F20" s="348"/>
      <c r="G20" s="348"/>
      <c r="H20" s="348"/>
      <c r="I20" s="114" t="s">
        <v>28</v>
      </c>
      <c r="J20" s="27" t="str">
        <f>'Rekapitulace stavby'!AN14</f>
        <v>Vyplň údaj</v>
      </c>
      <c r="K20" s="31"/>
      <c r="L20" s="11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2"/>
      <c r="J21" s="31"/>
      <c r="K21" s="31"/>
      <c r="L21" s="11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1" t="s">
        <v>31</v>
      </c>
      <c r="E22" s="31"/>
      <c r="F22" s="31"/>
      <c r="G22" s="31"/>
      <c r="H22" s="31"/>
      <c r="I22" s="114" t="s">
        <v>26</v>
      </c>
      <c r="J22" s="100" t="str">
        <f>IF('Rekapitulace stavby'!AN16="","",'Rekapitulace stavby'!AN16)</f>
        <v/>
      </c>
      <c r="K22" s="31"/>
      <c r="L22" s="11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0" t="str">
        <f>IF('Rekapitulace stavby'!E17="","",'Rekapitulace stavby'!E17)</f>
        <v xml:space="preserve"> </v>
      </c>
      <c r="F23" s="31"/>
      <c r="G23" s="31"/>
      <c r="H23" s="31"/>
      <c r="I23" s="114" t="s">
        <v>28</v>
      </c>
      <c r="J23" s="100" t="str">
        <f>IF('Rekapitulace stavby'!AN17="","",'Rekapitulace stavby'!AN17)</f>
        <v/>
      </c>
      <c r="K23" s="31"/>
      <c r="L23" s="11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2"/>
      <c r="J24" s="31"/>
      <c r="K24" s="31"/>
      <c r="L24" s="11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1" t="s">
        <v>34</v>
      </c>
      <c r="E25" s="31"/>
      <c r="F25" s="31"/>
      <c r="G25" s="31"/>
      <c r="H25" s="31"/>
      <c r="I25" s="114" t="s">
        <v>26</v>
      </c>
      <c r="J25" s="100" t="s">
        <v>19</v>
      </c>
      <c r="K25" s="31"/>
      <c r="L25" s="11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0" t="s">
        <v>35</v>
      </c>
      <c r="F26" s="31"/>
      <c r="G26" s="31"/>
      <c r="H26" s="31"/>
      <c r="I26" s="114" t="s">
        <v>28</v>
      </c>
      <c r="J26" s="100" t="s">
        <v>19</v>
      </c>
      <c r="K26" s="31"/>
      <c r="L26" s="11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2"/>
      <c r="J27" s="31"/>
      <c r="K27" s="31"/>
      <c r="L27" s="113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1" t="s">
        <v>36</v>
      </c>
      <c r="E28" s="31"/>
      <c r="F28" s="31"/>
      <c r="G28" s="31"/>
      <c r="H28" s="31"/>
      <c r="I28" s="112"/>
      <c r="J28" s="31"/>
      <c r="K28" s="31"/>
      <c r="L28" s="11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6"/>
      <c r="B29" s="117"/>
      <c r="C29" s="116"/>
      <c r="D29" s="116"/>
      <c r="E29" s="349" t="s">
        <v>19</v>
      </c>
      <c r="F29" s="349"/>
      <c r="G29" s="349"/>
      <c r="H29" s="349"/>
      <c r="I29" s="118"/>
      <c r="J29" s="116"/>
      <c r="K29" s="116"/>
      <c r="L29" s="119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2"/>
      <c r="J30" s="31"/>
      <c r="K30" s="31"/>
      <c r="L30" s="11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11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38</v>
      </c>
      <c r="E32" s="31"/>
      <c r="F32" s="31"/>
      <c r="G32" s="31"/>
      <c r="H32" s="31"/>
      <c r="I32" s="112"/>
      <c r="J32" s="123">
        <f>ROUND(J85, 2)</f>
        <v>0</v>
      </c>
      <c r="K32" s="31"/>
      <c r="L32" s="11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0"/>
      <c r="E33" s="120"/>
      <c r="F33" s="120"/>
      <c r="G33" s="120"/>
      <c r="H33" s="120"/>
      <c r="I33" s="121"/>
      <c r="J33" s="120"/>
      <c r="K33" s="120"/>
      <c r="L33" s="11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40</v>
      </c>
      <c r="G34" s="31"/>
      <c r="H34" s="31"/>
      <c r="I34" s="125" t="s">
        <v>39</v>
      </c>
      <c r="J34" s="124" t="s">
        <v>41</v>
      </c>
      <c r="K34" s="31"/>
      <c r="L34" s="11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6" t="s">
        <v>42</v>
      </c>
      <c r="E35" s="111" t="s">
        <v>43</v>
      </c>
      <c r="F35" s="127">
        <f>ROUND((SUM(BE85:BE95)),  2)</f>
        <v>0</v>
      </c>
      <c r="G35" s="31"/>
      <c r="H35" s="31"/>
      <c r="I35" s="128">
        <v>0.21</v>
      </c>
      <c r="J35" s="127">
        <f>ROUND(((SUM(BE85:BE95))*I35),  2)</f>
        <v>0</v>
      </c>
      <c r="K35" s="31"/>
      <c r="L35" s="11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1" t="s">
        <v>44</v>
      </c>
      <c r="F36" s="127">
        <f>ROUND((SUM(BF85:BF95)),  2)</f>
        <v>0</v>
      </c>
      <c r="G36" s="31"/>
      <c r="H36" s="31"/>
      <c r="I36" s="128">
        <v>0.15</v>
      </c>
      <c r="J36" s="127">
        <f>ROUND(((SUM(BF85:BF95))*I36),  2)</f>
        <v>0</v>
      </c>
      <c r="K36" s="31"/>
      <c r="L36" s="11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45</v>
      </c>
      <c r="F37" s="127">
        <f>ROUND((SUM(BG85:BG95)),  2)</f>
        <v>0</v>
      </c>
      <c r="G37" s="31"/>
      <c r="H37" s="31"/>
      <c r="I37" s="128">
        <v>0.21</v>
      </c>
      <c r="J37" s="127">
        <f>0</f>
        <v>0</v>
      </c>
      <c r="K37" s="31"/>
      <c r="L37" s="11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1" t="s">
        <v>46</v>
      </c>
      <c r="F38" s="127">
        <f>ROUND((SUM(BH85:BH95)),  2)</f>
        <v>0</v>
      </c>
      <c r="G38" s="31"/>
      <c r="H38" s="31"/>
      <c r="I38" s="128">
        <v>0.15</v>
      </c>
      <c r="J38" s="127">
        <f>0</f>
        <v>0</v>
      </c>
      <c r="K38" s="31"/>
      <c r="L38" s="11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1" t="s">
        <v>47</v>
      </c>
      <c r="F39" s="127">
        <f>ROUND((SUM(BI85:BI95)),  2)</f>
        <v>0</v>
      </c>
      <c r="G39" s="31"/>
      <c r="H39" s="31"/>
      <c r="I39" s="128">
        <v>0</v>
      </c>
      <c r="J39" s="127">
        <f>0</f>
        <v>0</v>
      </c>
      <c r="K39" s="31"/>
      <c r="L39" s="11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11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9"/>
      <c r="D41" s="130" t="s">
        <v>48</v>
      </c>
      <c r="E41" s="131"/>
      <c r="F41" s="13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113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137"/>
      <c r="C42" s="138"/>
      <c r="D42" s="138"/>
      <c r="E42" s="138"/>
      <c r="F42" s="138"/>
      <c r="G42" s="138"/>
      <c r="H42" s="138"/>
      <c r="I42" s="139"/>
      <c r="J42" s="138"/>
      <c r="K42" s="138"/>
      <c r="L42" s="113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5" customHeight="1">
      <c r="A46" s="31"/>
      <c r="B46" s="140"/>
      <c r="C46" s="141"/>
      <c r="D46" s="141"/>
      <c r="E46" s="141"/>
      <c r="F46" s="141"/>
      <c r="G46" s="141"/>
      <c r="H46" s="141"/>
      <c r="I46" s="142"/>
      <c r="J46" s="141"/>
      <c r="K46" s="141"/>
      <c r="L46" s="11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5" customHeight="1">
      <c r="A47" s="31"/>
      <c r="B47" s="32"/>
      <c r="C47" s="20" t="s">
        <v>161</v>
      </c>
      <c r="D47" s="33"/>
      <c r="E47" s="33"/>
      <c r="F47" s="33"/>
      <c r="G47" s="33"/>
      <c r="H47" s="33"/>
      <c r="I47" s="112"/>
      <c r="J47" s="33"/>
      <c r="K47" s="33"/>
      <c r="L47" s="11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112"/>
      <c r="J48" s="33"/>
      <c r="K48" s="33"/>
      <c r="L48" s="11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16</v>
      </c>
      <c r="D49" s="33"/>
      <c r="E49" s="33"/>
      <c r="F49" s="33"/>
      <c r="G49" s="33"/>
      <c r="H49" s="33"/>
      <c r="I49" s="112"/>
      <c r="J49" s="33"/>
      <c r="K49" s="33"/>
      <c r="L49" s="11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41" t="str">
        <f>E7</f>
        <v>Oprava traťového úseku Janovice nad Úhlavou -  Klatovy</v>
      </c>
      <c r="F50" s="342"/>
      <c r="G50" s="342"/>
      <c r="H50" s="342"/>
      <c r="I50" s="112"/>
      <c r="J50" s="33"/>
      <c r="K50" s="33"/>
      <c r="L50" s="11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" customHeight="1">
      <c r="B51" s="18"/>
      <c r="C51" s="26" t="s">
        <v>157</v>
      </c>
      <c r="D51" s="19"/>
      <c r="E51" s="19"/>
      <c r="F51" s="19"/>
      <c r="G51" s="19"/>
      <c r="H51" s="19"/>
      <c r="I51" s="105"/>
      <c r="J51" s="19"/>
      <c r="K51" s="19"/>
      <c r="L51" s="17"/>
    </row>
    <row r="52" spans="1:47" s="2" customFormat="1" ht="16.5" customHeight="1">
      <c r="A52" s="31"/>
      <c r="B52" s="32"/>
      <c r="C52" s="33"/>
      <c r="D52" s="33"/>
      <c r="E52" s="341" t="s">
        <v>554</v>
      </c>
      <c r="F52" s="340"/>
      <c r="G52" s="340"/>
      <c r="H52" s="340"/>
      <c r="I52" s="112"/>
      <c r="J52" s="33"/>
      <c r="K52" s="33"/>
      <c r="L52" s="11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" customHeight="1">
      <c r="A53" s="31"/>
      <c r="B53" s="32"/>
      <c r="C53" s="26" t="s">
        <v>159</v>
      </c>
      <c r="D53" s="33"/>
      <c r="E53" s="33"/>
      <c r="F53" s="33"/>
      <c r="G53" s="33"/>
      <c r="H53" s="33"/>
      <c r="I53" s="112"/>
      <c r="J53" s="33"/>
      <c r="K53" s="33"/>
      <c r="L53" s="11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5" customHeight="1">
      <c r="A54" s="31"/>
      <c r="B54" s="32"/>
      <c r="C54" s="33"/>
      <c r="D54" s="33"/>
      <c r="E54" s="336" t="str">
        <f>E11</f>
        <v>SO 4.2 - Materiál objednatele</v>
      </c>
      <c r="F54" s="340"/>
      <c r="G54" s="340"/>
      <c r="H54" s="340"/>
      <c r="I54" s="112"/>
      <c r="J54" s="33"/>
      <c r="K54" s="33"/>
      <c r="L54" s="11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5" customHeight="1">
      <c r="A55" s="31"/>
      <c r="B55" s="32"/>
      <c r="C55" s="33"/>
      <c r="D55" s="33"/>
      <c r="E55" s="33"/>
      <c r="F55" s="33"/>
      <c r="G55" s="33"/>
      <c r="H55" s="33"/>
      <c r="I55" s="112"/>
      <c r="J55" s="33"/>
      <c r="K55" s="33"/>
      <c r="L55" s="11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" customHeight="1">
      <c r="A56" s="31"/>
      <c r="B56" s="32"/>
      <c r="C56" s="26" t="s">
        <v>21</v>
      </c>
      <c r="D56" s="33"/>
      <c r="E56" s="33"/>
      <c r="F56" s="24" t="str">
        <f>F14</f>
        <v>TO Klatovy</v>
      </c>
      <c r="G56" s="33"/>
      <c r="H56" s="33"/>
      <c r="I56" s="114" t="s">
        <v>23</v>
      </c>
      <c r="J56" s="56" t="str">
        <f>IF(J14="","",J14)</f>
        <v>27. 2. 2020</v>
      </c>
      <c r="K56" s="33"/>
      <c r="L56" s="11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5" customHeight="1">
      <c r="A57" s="31"/>
      <c r="B57" s="32"/>
      <c r="C57" s="33"/>
      <c r="D57" s="33"/>
      <c r="E57" s="33"/>
      <c r="F57" s="33"/>
      <c r="G57" s="33"/>
      <c r="H57" s="33"/>
      <c r="I57" s="112"/>
      <c r="J57" s="33"/>
      <c r="K57" s="33"/>
      <c r="L57" s="11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2" customHeight="1">
      <c r="A58" s="31"/>
      <c r="B58" s="32"/>
      <c r="C58" s="26" t="s">
        <v>25</v>
      </c>
      <c r="D58" s="33"/>
      <c r="E58" s="33"/>
      <c r="F58" s="24" t="str">
        <f>E17</f>
        <v>Správa železnic s.o. - OŘ Plzeň</v>
      </c>
      <c r="G58" s="33"/>
      <c r="H58" s="33"/>
      <c r="I58" s="114" t="s">
        <v>31</v>
      </c>
      <c r="J58" s="29" t="str">
        <f>E23</f>
        <v xml:space="preserve"> </v>
      </c>
      <c r="K58" s="33"/>
      <c r="L58" s="11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2" customHeight="1">
      <c r="A59" s="31"/>
      <c r="B59" s="32"/>
      <c r="C59" s="26" t="s">
        <v>29</v>
      </c>
      <c r="D59" s="33"/>
      <c r="E59" s="33"/>
      <c r="F59" s="24" t="str">
        <f>IF(E20="","",E20)</f>
        <v>Vyplň údaj</v>
      </c>
      <c r="G59" s="33"/>
      <c r="H59" s="33"/>
      <c r="I59" s="114" t="s">
        <v>34</v>
      </c>
      <c r="J59" s="29" t="str">
        <f>E26</f>
        <v>Jung</v>
      </c>
      <c r="K59" s="33"/>
      <c r="L59" s="11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3"/>
      <c r="D60" s="33"/>
      <c r="E60" s="33"/>
      <c r="F60" s="33"/>
      <c r="G60" s="33"/>
      <c r="H60" s="33"/>
      <c r="I60" s="112"/>
      <c r="J60" s="33"/>
      <c r="K60" s="33"/>
      <c r="L60" s="113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43" t="s">
        <v>162</v>
      </c>
      <c r="D61" s="144"/>
      <c r="E61" s="144"/>
      <c r="F61" s="144"/>
      <c r="G61" s="144"/>
      <c r="H61" s="144"/>
      <c r="I61" s="145"/>
      <c r="J61" s="146" t="s">
        <v>163</v>
      </c>
      <c r="K61" s="144"/>
      <c r="L61" s="11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3"/>
      <c r="D62" s="33"/>
      <c r="E62" s="33"/>
      <c r="F62" s="33"/>
      <c r="G62" s="33"/>
      <c r="H62" s="33"/>
      <c r="I62" s="112"/>
      <c r="J62" s="33"/>
      <c r="K62" s="33"/>
      <c r="L62" s="11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9" customHeight="1">
      <c r="A63" s="31"/>
      <c r="B63" s="32"/>
      <c r="C63" s="147" t="s">
        <v>70</v>
      </c>
      <c r="D63" s="33"/>
      <c r="E63" s="33"/>
      <c r="F63" s="33"/>
      <c r="G63" s="33"/>
      <c r="H63" s="33"/>
      <c r="I63" s="112"/>
      <c r="J63" s="74">
        <f>J85</f>
        <v>0</v>
      </c>
      <c r="K63" s="33"/>
      <c r="L63" s="11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4" t="s">
        <v>164</v>
      </c>
    </row>
    <row r="64" spans="1:47" s="2" customFormat="1" ht="21.75" customHeight="1">
      <c r="A64" s="31"/>
      <c r="B64" s="32"/>
      <c r="C64" s="33"/>
      <c r="D64" s="33"/>
      <c r="E64" s="33"/>
      <c r="F64" s="33"/>
      <c r="G64" s="33"/>
      <c r="H64" s="33"/>
      <c r="I64" s="112"/>
      <c r="J64" s="33"/>
      <c r="K64" s="33"/>
      <c r="L64" s="11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4"/>
      <c r="C65" s="45"/>
      <c r="D65" s="45"/>
      <c r="E65" s="45"/>
      <c r="F65" s="45"/>
      <c r="G65" s="45"/>
      <c r="H65" s="45"/>
      <c r="I65" s="139"/>
      <c r="J65" s="45"/>
      <c r="K65" s="45"/>
      <c r="L65" s="11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6"/>
      <c r="C69" s="47"/>
      <c r="D69" s="47"/>
      <c r="E69" s="47"/>
      <c r="F69" s="47"/>
      <c r="G69" s="47"/>
      <c r="H69" s="47"/>
      <c r="I69" s="142"/>
      <c r="J69" s="47"/>
      <c r="K69" s="47"/>
      <c r="L69" s="11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165</v>
      </c>
      <c r="D70" s="33"/>
      <c r="E70" s="33"/>
      <c r="F70" s="33"/>
      <c r="G70" s="33"/>
      <c r="H70" s="33"/>
      <c r="I70" s="112"/>
      <c r="J70" s="33"/>
      <c r="K70" s="33"/>
      <c r="L70" s="11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3"/>
      <c r="D71" s="33"/>
      <c r="E71" s="33"/>
      <c r="F71" s="33"/>
      <c r="G71" s="33"/>
      <c r="H71" s="33"/>
      <c r="I71" s="112"/>
      <c r="J71" s="33"/>
      <c r="K71" s="33"/>
      <c r="L71" s="11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16</v>
      </c>
      <c r="D72" s="33"/>
      <c r="E72" s="33"/>
      <c r="F72" s="33"/>
      <c r="G72" s="33"/>
      <c r="H72" s="33"/>
      <c r="I72" s="112"/>
      <c r="J72" s="33"/>
      <c r="K72" s="33"/>
      <c r="L72" s="11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341" t="str">
        <f>E7</f>
        <v>Oprava traťového úseku Janovice nad Úhlavou -  Klatovy</v>
      </c>
      <c r="F73" s="342"/>
      <c r="G73" s="342"/>
      <c r="H73" s="342"/>
      <c r="I73" s="112"/>
      <c r="J73" s="33"/>
      <c r="K73" s="33"/>
      <c r="L73" s="11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1" customFormat="1" ht="12" customHeight="1">
      <c r="B74" s="18"/>
      <c r="C74" s="26" t="s">
        <v>157</v>
      </c>
      <c r="D74" s="19"/>
      <c r="E74" s="19"/>
      <c r="F74" s="19"/>
      <c r="G74" s="19"/>
      <c r="H74" s="19"/>
      <c r="I74" s="105"/>
      <c r="J74" s="19"/>
      <c r="K74" s="19"/>
      <c r="L74" s="17"/>
    </row>
    <row r="75" spans="1:31" s="2" customFormat="1" ht="16.5" customHeight="1">
      <c r="A75" s="31"/>
      <c r="B75" s="32"/>
      <c r="C75" s="33"/>
      <c r="D75" s="33"/>
      <c r="E75" s="341" t="s">
        <v>554</v>
      </c>
      <c r="F75" s="340"/>
      <c r="G75" s="340"/>
      <c r="H75" s="340"/>
      <c r="I75" s="112"/>
      <c r="J75" s="33"/>
      <c r="K75" s="33"/>
      <c r="L75" s="11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159</v>
      </c>
      <c r="D76" s="33"/>
      <c r="E76" s="33"/>
      <c r="F76" s="33"/>
      <c r="G76" s="33"/>
      <c r="H76" s="33"/>
      <c r="I76" s="112"/>
      <c r="J76" s="33"/>
      <c r="K76" s="33"/>
      <c r="L76" s="11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5" customHeight="1">
      <c r="A77" s="31"/>
      <c r="B77" s="32"/>
      <c r="C77" s="33"/>
      <c r="D77" s="33"/>
      <c r="E77" s="336" t="str">
        <f>E11</f>
        <v>SO 4.2 - Materiál objednatele</v>
      </c>
      <c r="F77" s="340"/>
      <c r="G77" s="340"/>
      <c r="H77" s="340"/>
      <c r="I77" s="112"/>
      <c r="J77" s="33"/>
      <c r="K77" s="33"/>
      <c r="L77" s="11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3"/>
      <c r="D78" s="33"/>
      <c r="E78" s="33"/>
      <c r="F78" s="33"/>
      <c r="G78" s="33"/>
      <c r="H78" s="33"/>
      <c r="I78" s="112"/>
      <c r="J78" s="33"/>
      <c r="K78" s="33"/>
      <c r="L78" s="11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21</v>
      </c>
      <c r="D79" s="33"/>
      <c r="E79" s="33"/>
      <c r="F79" s="24" t="str">
        <f>F14</f>
        <v>TO Klatovy</v>
      </c>
      <c r="G79" s="33"/>
      <c r="H79" s="33"/>
      <c r="I79" s="114" t="s">
        <v>23</v>
      </c>
      <c r="J79" s="56" t="str">
        <f>IF(J14="","",J14)</f>
        <v>27. 2. 2020</v>
      </c>
      <c r="K79" s="33"/>
      <c r="L79" s="11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5" customHeight="1">
      <c r="A80" s="31"/>
      <c r="B80" s="32"/>
      <c r="C80" s="33"/>
      <c r="D80" s="33"/>
      <c r="E80" s="33"/>
      <c r="F80" s="33"/>
      <c r="G80" s="33"/>
      <c r="H80" s="33"/>
      <c r="I80" s="112"/>
      <c r="J80" s="33"/>
      <c r="K80" s="33"/>
      <c r="L80" s="11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2" customHeight="1">
      <c r="A81" s="31"/>
      <c r="B81" s="32"/>
      <c r="C81" s="26" t="s">
        <v>25</v>
      </c>
      <c r="D81" s="33"/>
      <c r="E81" s="33"/>
      <c r="F81" s="24" t="str">
        <f>E17</f>
        <v>Správa železnic s.o. - OŘ Plzeň</v>
      </c>
      <c r="G81" s="33"/>
      <c r="H81" s="33"/>
      <c r="I81" s="114" t="s">
        <v>31</v>
      </c>
      <c r="J81" s="29" t="str">
        <f>E23</f>
        <v xml:space="preserve"> </v>
      </c>
      <c r="K81" s="33"/>
      <c r="L81" s="11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29</v>
      </c>
      <c r="D82" s="33"/>
      <c r="E82" s="33"/>
      <c r="F82" s="24" t="str">
        <f>IF(E20="","",E20)</f>
        <v>Vyplň údaj</v>
      </c>
      <c r="G82" s="33"/>
      <c r="H82" s="33"/>
      <c r="I82" s="114" t="s">
        <v>34</v>
      </c>
      <c r="J82" s="29" t="str">
        <f>E26</f>
        <v>Jung</v>
      </c>
      <c r="K82" s="33"/>
      <c r="L82" s="11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0.3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11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9" customFormat="1" ht="29.25" customHeight="1">
      <c r="A84" s="148"/>
      <c r="B84" s="149"/>
      <c r="C84" s="150" t="s">
        <v>166</v>
      </c>
      <c r="D84" s="151" t="s">
        <v>57</v>
      </c>
      <c r="E84" s="151" t="s">
        <v>53</v>
      </c>
      <c r="F84" s="151" t="s">
        <v>54</v>
      </c>
      <c r="G84" s="151" t="s">
        <v>167</v>
      </c>
      <c r="H84" s="151" t="s">
        <v>168</v>
      </c>
      <c r="I84" s="152" t="s">
        <v>169</v>
      </c>
      <c r="J84" s="151" t="s">
        <v>163</v>
      </c>
      <c r="K84" s="153" t="s">
        <v>170</v>
      </c>
      <c r="L84" s="154"/>
      <c r="M84" s="65" t="s">
        <v>19</v>
      </c>
      <c r="N84" s="66" t="s">
        <v>42</v>
      </c>
      <c r="O84" s="66" t="s">
        <v>171</v>
      </c>
      <c r="P84" s="66" t="s">
        <v>172</v>
      </c>
      <c r="Q84" s="66" t="s">
        <v>173</v>
      </c>
      <c r="R84" s="66" t="s">
        <v>174</v>
      </c>
      <c r="S84" s="66" t="s">
        <v>175</v>
      </c>
      <c r="T84" s="67" t="s">
        <v>176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1"/>
      <c r="B85" s="32"/>
      <c r="C85" s="72" t="s">
        <v>177</v>
      </c>
      <c r="D85" s="33"/>
      <c r="E85" s="33"/>
      <c r="F85" s="33"/>
      <c r="G85" s="33"/>
      <c r="H85" s="33"/>
      <c r="I85" s="112"/>
      <c r="J85" s="155">
        <f>BK85</f>
        <v>0</v>
      </c>
      <c r="K85" s="33"/>
      <c r="L85" s="36"/>
      <c r="M85" s="68"/>
      <c r="N85" s="156"/>
      <c r="O85" s="69"/>
      <c r="P85" s="157">
        <f>SUM(P86:P95)</f>
        <v>0</v>
      </c>
      <c r="Q85" s="69"/>
      <c r="R85" s="157">
        <f>SUM(R86:R95)</f>
        <v>14.821995000000001</v>
      </c>
      <c r="S85" s="69"/>
      <c r="T85" s="158">
        <f>SUM(T86:T95)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71</v>
      </c>
      <c r="AU85" s="14" t="s">
        <v>164</v>
      </c>
      <c r="BK85" s="159">
        <f>SUM(BK86:BK95)</f>
        <v>0</v>
      </c>
    </row>
    <row r="86" spans="1:65" s="2" customFormat="1" ht="21.75" customHeight="1">
      <c r="A86" s="31"/>
      <c r="B86" s="32"/>
      <c r="C86" s="200" t="s">
        <v>79</v>
      </c>
      <c r="D86" s="200" t="s">
        <v>215</v>
      </c>
      <c r="E86" s="201" t="s">
        <v>332</v>
      </c>
      <c r="F86" s="202" t="s">
        <v>333</v>
      </c>
      <c r="G86" s="203" t="s">
        <v>225</v>
      </c>
      <c r="H86" s="204">
        <v>31</v>
      </c>
      <c r="I86" s="205"/>
      <c r="J86" s="206">
        <f>ROUND(I86*H86,2)</f>
        <v>0</v>
      </c>
      <c r="K86" s="202" t="s">
        <v>182</v>
      </c>
      <c r="L86" s="207"/>
      <c r="M86" s="208" t="s">
        <v>19</v>
      </c>
      <c r="N86" s="209" t="s">
        <v>43</v>
      </c>
      <c r="O86" s="61"/>
      <c r="P86" s="169">
        <f>O86*H86</f>
        <v>0</v>
      </c>
      <c r="Q86" s="169">
        <v>0</v>
      </c>
      <c r="R86" s="169">
        <f>Q86*H86</f>
        <v>0</v>
      </c>
      <c r="S86" s="169">
        <v>0</v>
      </c>
      <c r="T86" s="170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1" t="s">
        <v>219</v>
      </c>
      <c r="AT86" s="171" t="s">
        <v>215</v>
      </c>
      <c r="AU86" s="171" t="s">
        <v>72</v>
      </c>
      <c r="AY86" s="14" t="s">
        <v>184</v>
      </c>
      <c r="BE86" s="172">
        <f>IF(N86="základní",J86,0)</f>
        <v>0</v>
      </c>
      <c r="BF86" s="172">
        <f>IF(N86="snížená",J86,0)</f>
        <v>0</v>
      </c>
      <c r="BG86" s="172">
        <f>IF(N86="zákl. přenesená",J86,0)</f>
        <v>0</v>
      </c>
      <c r="BH86" s="172">
        <f>IF(N86="sníž. přenesená",J86,0)</f>
        <v>0</v>
      </c>
      <c r="BI86" s="172">
        <f>IF(N86="nulová",J86,0)</f>
        <v>0</v>
      </c>
      <c r="BJ86" s="14" t="s">
        <v>79</v>
      </c>
      <c r="BK86" s="172">
        <f>ROUND(I86*H86,2)</f>
        <v>0</v>
      </c>
      <c r="BL86" s="14" t="s">
        <v>183</v>
      </c>
      <c r="BM86" s="171" t="s">
        <v>613</v>
      </c>
    </row>
    <row r="87" spans="1:65" s="2" customFormat="1">
      <c r="A87" s="31"/>
      <c r="B87" s="32"/>
      <c r="C87" s="33"/>
      <c r="D87" s="173" t="s">
        <v>186</v>
      </c>
      <c r="E87" s="33"/>
      <c r="F87" s="174" t="s">
        <v>333</v>
      </c>
      <c r="G87" s="33"/>
      <c r="H87" s="33"/>
      <c r="I87" s="112"/>
      <c r="J87" s="33"/>
      <c r="K87" s="33"/>
      <c r="L87" s="36"/>
      <c r="M87" s="175"/>
      <c r="N87" s="176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186</v>
      </c>
      <c r="AU87" s="14" t="s">
        <v>72</v>
      </c>
    </row>
    <row r="88" spans="1:65" s="2" customFormat="1" ht="21.75" customHeight="1">
      <c r="A88" s="31"/>
      <c r="B88" s="32"/>
      <c r="C88" s="200" t="s">
        <v>81</v>
      </c>
      <c r="D88" s="200" t="s">
        <v>215</v>
      </c>
      <c r="E88" s="201" t="s">
        <v>492</v>
      </c>
      <c r="F88" s="202" t="s">
        <v>493</v>
      </c>
      <c r="G88" s="203" t="s">
        <v>196</v>
      </c>
      <c r="H88" s="204">
        <v>13.276999999999999</v>
      </c>
      <c r="I88" s="205"/>
      <c r="J88" s="206">
        <f>ROUND(I88*H88,2)</f>
        <v>0</v>
      </c>
      <c r="K88" s="202" t="s">
        <v>182</v>
      </c>
      <c r="L88" s="207"/>
      <c r="M88" s="208" t="s">
        <v>19</v>
      </c>
      <c r="N88" s="209" t="s">
        <v>43</v>
      </c>
      <c r="O88" s="61"/>
      <c r="P88" s="169">
        <f>O88*H88</f>
        <v>0</v>
      </c>
      <c r="Q88" s="169">
        <v>0.95499999999999996</v>
      </c>
      <c r="R88" s="169">
        <f>Q88*H88</f>
        <v>12.679535</v>
      </c>
      <c r="S88" s="169">
        <v>0</v>
      </c>
      <c r="T88" s="170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1" t="s">
        <v>219</v>
      </c>
      <c r="AT88" s="171" t="s">
        <v>215</v>
      </c>
      <c r="AU88" s="171" t="s">
        <v>72</v>
      </c>
      <c r="AY88" s="14" t="s">
        <v>184</v>
      </c>
      <c r="BE88" s="172">
        <f>IF(N88="základní",J88,0)</f>
        <v>0</v>
      </c>
      <c r="BF88" s="172">
        <f>IF(N88="snížená",J88,0)</f>
        <v>0</v>
      </c>
      <c r="BG88" s="172">
        <f>IF(N88="zákl. přenesená",J88,0)</f>
        <v>0</v>
      </c>
      <c r="BH88" s="172">
        <f>IF(N88="sníž. přenesená",J88,0)</f>
        <v>0</v>
      </c>
      <c r="BI88" s="172">
        <f>IF(N88="nulová",J88,0)</f>
        <v>0</v>
      </c>
      <c r="BJ88" s="14" t="s">
        <v>79</v>
      </c>
      <c r="BK88" s="172">
        <f>ROUND(I88*H88,2)</f>
        <v>0</v>
      </c>
      <c r="BL88" s="14" t="s">
        <v>183</v>
      </c>
      <c r="BM88" s="171" t="s">
        <v>614</v>
      </c>
    </row>
    <row r="89" spans="1:65" s="2" customFormat="1">
      <c r="A89" s="31"/>
      <c r="B89" s="32"/>
      <c r="C89" s="33"/>
      <c r="D89" s="173" t="s">
        <v>186</v>
      </c>
      <c r="E89" s="33"/>
      <c r="F89" s="174" t="s">
        <v>493</v>
      </c>
      <c r="G89" s="33"/>
      <c r="H89" s="33"/>
      <c r="I89" s="112"/>
      <c r="J89" s="33"/>
      <c r="K89" s="33"/>
      <c r="L89" s="36"/>
      <c r="M89" s="175"/>
      <c r="N89" s="176"/>
      <c r="O89" s="61"/>
      <c r="P89" s="61"/>
      <c r="Q89" s="61"/>
      <c r="R89" s="61"/>
      <c r="S89" s="61"/>
      <c r="T89" s="62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4" t="s">
        <v>186</v>
      </c>
      <c r="AU89" s="14" t="s">
        <v>72</v>
      </c>
    </row>
    <row r="90" spans="1:65" s="2" customFormat="1" ht="21.75" customHeight="1">
      <c r="A90" s="31"/>
      <c r="B90" s="32"/>
      <c r="C90" s="200" t="s">
        <v>201</v>
      </c>
      <c r="D90" s="200" t="s">
        <v>215</v>
      </c>
      <c r="E90" s="201" t="s">
        <v>495</v>
      </c>
      <c r="F90" s="202" t="s">
        <v>496</v>
      </c>
      <c r="G90" s="203" t="s">
        <v>225</v>
      </c>
      <c r="H90" s="204">
        <v>1</v>
      </c>
      <c r="I90" s="205"/>
      <c r="J90" s="206">
        <f>ROUND(I90*H90,2)</f>
        <v>0</v>
      </c>
      <c r="K90" s="202" t="s">
        <v>182</v>
      </c>
      <c r="L90" s="207"/>
      <c r="M90" s="208" t="s">
        <v>19</v>
      </c>
      <c r="N90" s="209" t="s">
        <v>43</v>
      </c>
      <c r="O90" s="61"/>
      <c r="P90" s="169">
        <f>O90*H90</f>
        <v>0</v>
      </c>
      <c r="Q90" s="169">
        <v>0.21</v>
      </c>
      <c r="R90" s="169">
        <f>Q90*H90</f>
        <v>0.21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1" t="s">
        <v>219</v>
      </c>
      <c r="AT90" s="171" t="s">
        <v>215</v>
      </c>
      <c r="AU90" s="171" t="s">
        <v>72</v>
      </c>
      <c r="AY90" s="14" t="s">
        <v>184</v>
      </c>
      <c r="BE90" s="172">
        <f>IF(N90="základní",J90,0)</f>
        <v>0</v>
      </c>
      <c r="BF90" s="172">
        <f>IF(N90="snížená",J90,0)</f>
        <v>0</v>
      </c>
      <c r="BG90" s="172">
        <f>IF(N90="zákl. přenesená",J90,0)</f>
        <v>0</v>
      </c>
      <c r="BH90" s="172">
        <f>IF(N90="sníž. přenesená",J90,0)</f>
        <v>0</v>
      </c>
      <c r="BI90" s="172">
        <f>IF(N90="nulová",J90,0)</f>
        <v>0</v>
      </c>
      <c r="BJ90" s="14" t="s">
        <v>79</v>
      </c>
      <c r="BK90" s="172">
        <f>ROUND(I90*H90,2)</f>
        <v>0</v>
      </c>
      <c r="BL90" s="14" t="s">
        <v>183</v>
      </c>
      <c r="BM90" s="171" t="s">
        <v>615</v>
      </c>
    </row>
    <row r="91" spans="1:65" s="2" customFormat="1">
      <c r="A91" s="31"/>
      <c r="B91" s="32"/>
      <c r="C91" s="33"/>
      <c r="D91" s="173" t="s">
        <v>186</v>
      </c>
      <c r="E91" s="33"/>
      <c r="F91" s="174" t="s">
        <v>496</v>
      </c>
      <c r="G91" s="33"/>
      <c r="H91" s="33"/>
      <c r="I91" s="112"/>
      <c r="J91" s="33"/>
      <c r="K91" s="33"/>
      <c r="L91" s="36"/>
      <c r="M91" s="175"/>
      <c r="N91" s="176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186</v>
      </c>
      <c r="AU91" s="14" t="s">
        <v>72</v>
      </c>
    </row>
    <row r="92" spans="1:65" s="2" customFormat="1" ht="21.75" customHeight="1">
      <c r="A92" s="31"/>
      <c r="B92" s="32"/>
      <c r="C92" s="200" t="s">
        <v>183</v>
      </c>
      <c r="D92" s="200" t="s">
        <v>215</v>
      </c>
      <c r="E92" s="201" t="s">
        <v>616</v>
      </c>
      <c r="F92" s="202" t="s">
        <v>617</v>
      </c>
      <c r="G92" s="203" t="s">
        <v>225</v>
      </c>
      <c r="H92" s="204">
        <v>1</v>
      </c>
      <c r="I92" s="205"/>
      <c r="J92" s="206">
        <f>ROUND(I92*H92,2)</f>
        <v>0</v>
      </c>
      <c r="K92" s="202" t="s">
        <v>182</v>
      </c>
      <c r="L92" s="207"/>
      <c r="M92" s="208" t="s">
        <v>19</v>
      </c>
      <c r="N92" s="209" t="s">
        <v>43</v>
      </c>
      <c r="O92" s="61"/>
      <c r="P92" s="169">
        <f>O92*H92</f>
        <v>0</v>
      </c>
      <c r="Q92" s="169">
        <v>0.98819999999999997</v>
      </c>
      <c r="R92" s="169">
        <f>Q92*H92</f>
        <v>0.98819999999999997</v>
      </c>
      <c r="S92" s="169">
        <v>0</v>
      </c>
      <c r="T92" s="170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1" t="s">
        <v>219</v>
      </c>
      <c r="AT92" s="171" t="s">
        <v>215</v>
      </c>
      <c r="AU92" s="171" t="s">
        <v>72</v>
      </c>
      <c r="AY92" s="14" t="s">
        <v>184</v>
      </c>
      <c r="BE92" s="172">
        <f>IF(N92="základní",J92,0)</f>
        <v>0</v>
      </c>
      <c r="BF92" s="172">
        <f>IF(N92="snížená",J92,0)</f>
        <v>0</v>
      </c>
      <c r="BG92" s="172">
        <f>IF(N92="zákl. přenesená",J92,0)</f>
        <v>0</v>
      </c>
      <c r="BH92" s="172">
        <f>IF(N92="sníž. přenesená",J92,0)</f>
        <v>0</v>
      </c>
      <c r="BI92" s="172">
        <f>IF(N92="nulová",J92,0)</f>
        <v>0</v>
      </c>
      <c r="BJ92" s="14" t="s">
        <v>79</v>
      </c>
      <c r="BK92" s="172">
        <f>ROUND(I92*H92,2)</f>
        <v>0</v>
      </c>
      <c r="BL92" s="14" t="s">
        <v>183</v>
      </c>
      <c r="BM92" s="171" t="s">
        <v>618</v>
      </c>
    </row>
    <row r="93" spans="1:65" s="2" customFormat="1">
      <c r="A93" s="31"/>
      <c r="B93" s="32"/>
      <c r="C93" s="33"/>
      <c r="D93" s="173" t="s">
        <v>186</v>
      </c>
      <c r="E93" s="33"/>
      <c r="F93" s="174" t="s">
        <v>617</v>
      </c>
      <c r="G93" s="33"/>
      <c r="H93" s="33"/>
      <c r="I93" s="112"/>
      <c r="J93" s="33"/>
      <c r="K93" s="33"/>
      <c r="L93" s="36"/>
      <c r="M93" s="175"/>
      <c r="N93" s="176"/>
      <c r="O93" s="61"/>
      <c r="P93" s="61"/>
      <c r="Q93" s="61"/>
      <c r="R93" s="61"/>
      <c r="S93" s="61"/>
      <c r="T93" s="62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4" t="s">
        <v>186</v>
      </c>
      <c r="AU93" s="14" t="s">
        <v>72</v>
      </c>
    </row>
    <row r="94" spans="1:65" s="2" customFormat="1" ht="21.75" customHeight="1">
      <c r="A94" s="31"/>
      <c r="B94" s="32"/>
      <c r="C94" s="200" t="s">
        <v>214</v>
      </c>
      <c r="D94" s="200" t="s">
        <v>215</v>
      </c>
      <c r="E94" s="201" t="s">
        <v>619</v>
      </c>
      <c r="F94" s="202" t="s">
        <v>620</v>
      </c>
      <c r="G94" s="203" t="s">
        <v>225</v>
      </c>
      <c r="H94" s="204">
        <v>1</v>
      </c>
      <c r="I94" s="205"/>
      <c r="J94" s="206">
        <f>ROUND(I94*H94,2)</f>
        <v>0</v>
      </c>
      <c r="K94" s="202" t="s">
        <v>182</v>
      </c>
      <c r="L94" s="207"/>
      <c r="M94" s="208" t="s">
        <v>19</v>
      </c>
      <c r="N94" s="209" t="s">
        <v>43</v>
      </c>
      <c r="O94" s="61"/>
      <c r="P94" s="169">
        <f>O94*H94</f>
        <v>0</v>
      </c>
      <c r="Q94" s="169">
        <v>0.94425999999999999</v>
      </c>
      <c r="R94" s="169">
        <f>Q94*H94</f>
        <v>0.94425999999999999</v>
      </c>
      <c r="S94" s="169">
        <v>0</v>
      </c>
      <c r="T94" s="170">
        <f>S94*H94</f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1" t="s">
        <v>219</v>
      </c>
      <c r="AT94" s="171" t="s">
        <v>215</v>
      </c>
      <c r="AU94" s="171" t="s">
        <v>72</v>
      </c>
      <c r="AY94" s="14" t="s">
        <v>184</v>
      </c>
      <c r="BE94" s="172">
        <f>IF(N94="základní",J94,0)</f>
        <v>0</v>
      </c>
      <c r="BF94" s="172">
        <f>IF(N94="snížená",J94,0)</f>
        <v>0</v>
      </c>
      <c r="BG94" s="172">
        <f>IF(N94="zákl. přenesená",J94,0)</f>
        <v>0</v>
      </c>
      <c r="BH94" s="172">
        <f>IF(N94="sníž. přenesená",J94,0)</f>
        <v>0</v>
      </c>
      <c r="BI94" s="172">
        <f>IF(N94="nulová",J94,0)</f>
        <v>0</v>
      </c>
      <c r="BJ94" s="14" t="s">
        <v>79</v>
      </c>
      <c r="BK94" s="172">
        <f>ROUND(I94*H94,2)</f>
        <v>0</v>
      </c>
      <c r="BL94" s="14" t="s">
        <v>183</v>
      </c>
      <c r="BM94" s="171" t="s">
        <v>621</v>
      </c>
    </row>
    <row r="95" spans="1:65" s="2" customFormat="1">
      <c r="A95" s="31"/>
      <c r="B95" s="32"/>
      <c r="C95" s="33"/>
      <c r="D95" s="173" t="s">
        <v>186</v>
      </c>
      <c r="E95" s="33"/>
      <c r="F95" s="174" t="s">
        <v>620</v>
      </c>
      <c r="G95" s="33"/>
      <c r="H95" s="33"/>
      <c r="I95" s="112"/>
      <c r="J95" s="33"/>
      <c r="K95" s="33"/>
      <c r="L95" s="36"/>
      <c r="M95" s="213"/>
      <c r="N95" s="214"/>
      <c r="O95" s="215"/>
      <c r="P95" s="215"/>
      <c r="Q95" s="215"/>
      <c r="R95" s="215"/>
      <c r="S95" s="215"/>
      <c r="T95" s="216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186</v>
      </c>
      <c r="AU95" s="14" t="s">
        <v>72</v>
      </c>
    </row>
    <row r="96" spans="1:65" s="2" customFormat="1" ht="6.95" customHeight="1">
      <c r="A96" s="31"/>
      <c r="B96" s="44"/>
      <c r="C96" s="45"/>
      <c r="D96" s="45"/>
      <c r="E96" s="45"/>
      <c r="F96" s="45"/>
      <c r="G96" s="45"/>
      <c r="H96" s="45"/>
      <c r="I96" s="139"/>
      <c r="J96" s="45"/>
      <c r="K96" s="45"/>
      <c r="L96" s="36"/>
      <c r="M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</sheetData>
  <sheetProtection algorithmName="SHA-512" hashValue="kfJUCH7f9fcBBBm+Tf52CYnmlT8iGFf9ETMBtHashXl2EOYXB+VN7ZBQUPC7bdiqTTO8GSMBLAay0Oo8xDUR1w==" saltValue="Ei8Finb9FTT56LTIjonAjDTavtywdievM9tZlLyeMV00w0M3YJyBJeM5BCgq7VIwZT0I3LhokcXW657/9IabeQ==" spinCount="100000" sheet="1" objects="1" scenarios="1" formatColumns="0" formatRows="0" autoFilter="0"/>
  <autoFilter ref="C84:K95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43</vt:i4>
      </vt:variant>
    </vt:vector>
  </HeadingPairs>
  <TitlesOfParts>
    <vt:vector size="65" baseType="lpstr">
      <vt:lpstr>Rekapitulace stavby</vt:lpstr>
      <vt:lpstr>SO 1.1 - Čištění KL</vt:lpstr>
      <vt:lpstr>SO 1.2 - Materiál objedna...</vt:lpstr>
      <vt:lpstr>SO 2.1 - Výhybka č. 12</vt:lpstr>
      <vt:lpstr>SO 2.2 - Materiál objedna...</vt:lpstr>
      <vt:lpstr>SO 3.1 - Oprava výhybky</vt:lpstr>
      <vt:lpstr>SO 3.2 - Materiál objedna...</vt:lpstr>
      <vt:lpstr>SO 4.1 - Oprava výhybky</vt:lpstr>
      <vt:lpstr>SO 4.2 - Materiál objedna...</vt:lpstr>
      <vt:lpstr>SO 5.1 - Oprava výhybky</vt:lpstr>
      <vt:lpstr>SO 5.2 - Materiál objedna...</vt:lpstr>
      <vt:lpstr>SO 6.1 - Oprava výhybky</vt:lpstr>
      <vt:lpstr>SO 6.2 - Oprava 1.SK</vt:lpstr>
      <vt:lpstr>SO 6.3 - Materiál objedna...</vt:lpstr>
      <vt:lpstr>SO 7.1 - Oprava výhybky</vt:lpstr>
      <vt:lpstr>SO 7.2 - Materiál objedna...</vt:lpstr>
      <vt:lpstr>SO 8.1 - Oprava výhybky</vt:lpstr>
      <vt:lpstr>SO 8.2 - Materiál objedna...</vt:lpstr>
      <vt:lpstr>SO 9.1 - Oprava výhybky</vt:lpstr>
      <vt:lpstr>SO 9.2 - Materiál objedna...</vt:lpstr>
      <vt:lpstr>SO 10.1 - VRN</vt:lpstr>
      <vt:lpstr>Pokyny pro vyplnění</vt:lpstr>
      <vt:lpstr>'Rekapitulace stavby'!Názvy_tisku</vt:lpstr>
      <vt:lpstr>'SO 1.1 - Čištění KL'!Názvy_tisku</vt:lpstr>
      <vt:lpstr>'SO 1.2 - Materiál objedna...'!Názvy_tisku</vt:lpstr>
      <vt:lpstr>'SO 10.1 - VRN'!Názvy_tisku</vt:lpstr>
      <vt:lpstr>'SO 2.1 - Výhybka č. 12'!Názvy_tisku</vt:lpstr>
      <vt:lpstr>'SO 2.2 - Materiál objedna...'!Názvy_tisku</vt:lpstr>
      <vt:lpstr>'SO 3.1 - Oprava výhybky'!Názvy_tisku</vt:lpstr>
      <vt:lpstr>'SO 3.2 - Materiál objedna...'!Názvy_tisku</vt:lpstr>
      <vt:lpstr>'SO 4.1 - Oprava výhybky'!Názvy_tisku</vt:lpstr>
      <vt:lpstr>'SO 4.2 - Materiál objedna...'!Názvy_tisku</vt:lpstr>
      <vt:lpstr>'SO 5.1 - Oprava výhybky'!Názvy_tisku</vt:lpstr>
      <vt:lpstr>'SO 5.2 - Materiál objedna...'!Názvy_tisku</vt:lpstr>
      <vt:lpstr>'SO 6.1 - Oprava výhybky'!Názvy_tisku</vt:lpstr>
      <vt:lpstr>'SO 6.2 - Oprava 1.SK'!Názvy_tisku</vt:lpstr>
      <vt:lpstr>'SO 6.3 - Materiál objedna...'!Názvy_tisku</vt:lpstr>
      <vt:lpstr>'SO 7.1 - Oprava výhybky'!Názvy_tisku</vt:lpstr>
      <vt:lpstr>'SO 7.2 - Materiál objedna...'!Názvy_tisku</vt:lpstr>
      <vt:lpstr>'SO 8.1 - Oprava výhybky'!Názvy_tisku</vt:lpstr>
      <vt:lpstr>'SO 8.2 - Materiál objedna...'!Názvy_tisku</vt:lpstr>
      <vt:lpstr>'SO 9.1 - Oprava výhybky'!Názvy_tisku</vt:lpstr>
      <vt:lpstr>'SO 9.2 - Materiál objedna...'!Názvy_tisku</vt:lpstr>
      <vt:lpstr>'Pokyny pro vyplnění'!Oblast_tisku</vt:lpstr>
      <vt:lpstr>'Rekapitulace stavby'!Oblast_tisku</vt:lpstr>
      <vt:lpstr>'SO 1.1 - Čištění KL'!Oblast_tisku</vt:lpstr>
      <vt:lpstr>'SO 1.2 - Materiál objedna...'!Oblast_tisku</vt:lpstr>
      <vt:lpstr>'SO 10.1 - VRN'!Oblast_tisku</vt:lpstr>
      <vt:lpstr>'SO 2.1 - Výhybka č. 12'!Oblast_tisku</vt:lpstr>
      <vt:lpstr>'SO 2.2 - Materiál objedna...'!Oblast_tisku</vt:lpstr>
      <vt:lpstr>'SO 3.1 - Oprava výhybky'!Oblast_tisku</vt:lpstr>
      <vt:lpstr>'SO 3.2 - Materiál objedna...'!Oblast_tisku</vt:lpstr>
      <vt:lpstr>'SO 4.1 - Oprava výhybky'!Oblast_tisku</vt:lpstr>
      <vt:lpstr>'SO 4.2 - Materiál objedna...'!Oblast_tisku</vt:lpstr>
      <vt:lpstr>'SO 5.1 - Oprava výhybky'!Oblast_tisku</vt:lpstr>
      <vt:lpstr>'SO 5.2 - Materiál objedna...'!Oblast_tisku</vt:lpstr>
      <vt:lpstr>'SO 6.1 - Oprava výhybky'!Oblast_tisku</vt:lpstr>
      <vt:lpstr>'SO 6.2 - Oprava 1.SK'!Oblast_tisku</vt:lpstr>
      <vt:lpstr>'SO 6.3 - Materiál objedna...'!Oblast_tisku</vt:lpstr>
      <vt:lpstr>'SO 7.1 - Oprava výhybky'!Oblast_tisku</vt:lpstr>
      <vt:lpstr>'SO 7.2 - Materiál objedna...'!Oblast_tisku</vt:lpstr>
      <vt:lpstr>'SO 8.1 - Oprava výhybky'!Oblast_tisku</vt:lpstr>
      <vt:lpstr>'SO 8.2 - Materiál objedna...'!Oblast_tisku</vt:lpstr>
      <vt:lpstr>'SO 9.1 - Oprava výhybky'!Oblast_tisku</vt:lpstr>
      <vt:lpstr>'SO 9.2 - Materiál objedna...'!Oblast_tisku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 Milan</dc:creator>
  <cp:lastModifiedBy>Impseil Marek</cp:lastModifiedBy>
  <dcterms:created xsi:type="dcterms:W3CDTF">2020-03-30T05:34:56Z</dcterms:created>
  <dcterms:modified xsi:type="dcterms:W3CDTF">2020-04-02T06:31:15Z</dcterms:modified>
</cp:coreProperties>
</file>